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945" windowWidth="14805" windowHeight="7170"/>
  </bookViews>
  <sheets>
    <sheet name="приложение 1" sheetId="6" r:id="rId1"/>
  </sheets>
  <definedNames>
    <definedName name="_xlnm.Print_Area" localSheetId="0">'приложение 1'!$A$2:$L$96</definedName>
  </definedNames>
  <calcPr calcId="145621"/>
</workbook>
</file>

<file path=xl/calcChain.xml><?xml version="1.0" encoding="utf-8"?>
<calcChain xmlns="http://schemas.openxmlformats.org/spreadsheetml/2006/main">
  <c r="J96" i="6" l="1"/>
  <c r="K96" i="6"/>
  <c r="L96" i="6"/>
  <c r="J87" i="6"/>
  <c r="K87" i="6"/>
  <c r="L87" i="6"/>
  <c r="J86" i="6"/>
  <c r="K86" i="6"/>
  <c r="L86" i="6"/>
  <c r="L84" i="6"/>
  <c r="K84" i="6"/>
  <c r="J84" i="6"/>
  <c r="J80" i="6"/>
  <c r="K80" i="6"/>
  <c r="L80" i="6"/>
  <c r="E23" i="6" l="1"/>
  <c r="F23" i="6"/>
  <c r="G23" i="6"/>
  <c r="H23" i="6"/>
  <c r="I23" i="6"/>
  <c r="J23" i="6"/>
  <c r="K23" i="6"/>
  <c r="L23" i="6"/>
  <c r="D23" i="6"/>
  <c r="G46" i="6"/>
  <c r="H46" i="6"/>
  <c r="I46" i="6"/>
  <c r="J46" i="6"/>
  <c r="K46" i="6"/>
  <c r="L46" i="6"/>
  <c r="F44" i="6"/>
  <c r="F46" i="6"/>
  <c r="E46" i="6"/>
  <c r="D46" i="6"/>
  <c r="E44" i="6"/>
  <c r="E69" i="6"/>
  <c r="F69" i="6"/>
  <c r="G69" i="6"/>
  <c r="H69" i="6"/>
  <c r="I69" i="6"/>
  <c r="J69" i="6"/>
  <c r="K69" i="6"/>
  <c r="L69" i="6"/>
  <c r="D69" i="6"/>
  <c r="L67" i="6"/>
  <c r="K67" i="6"/>
  <c r="J67" i="6"/>
  <c r="I67" i="6"/>
  <c r="H67" i="6"/>
  <c r="G67" i="6"/>
  <c r="F67" i="6"/>
  <c r="E67" i="6"/>
  <c r="D67" i="6"/>
  <c r="L44" i="6"/>
  <c r="K44" i="6"/>
  <c r="J44" i="6"/>
  <c r="I44" i="6"/>
  <c r="H44" i="6"/>
  <c r="G44" i="6"/>
  <c r="D44" i="6"/>
  <c r="L21" i="6"/>
  <c r="K21" i="6"/>
  <c r="J21" i="6"/>
  <c r="I21" i="6"/>
  <c r="H21" i="6"/>
  <c r="G21" i="6"/>
  <c r="F21" i="6"/>
  <c r="E21" i="6"/>
  <c r="D21" i="6"/>
  <c r="D45" i="6" l="1"/>
  <c r="D22" i="6"/>
  <c r="J68" i="6"/>
  <c r="K68" i="6"/>
  <c r="L68" i="6"/>
  <c r="J66" i="6"/>
  <c r="K66" i="6"/>
  <c r="L66" i="6"/>
  <c r="J64" i="6"/>
  <c r="K64" i="6"/>
  <c r="L64" i="6"/>
  <c r="I64" i="6"/>
  <c r="L61" i="6"/>
  <c r="K61" i="6"/>
  <c r="J61" i="6"/>
  <c r="J63" i="6"/>
  <c r="K63" i="6"/>
  <c r="L63" i="6"/>
  <c r="I63" i="6"/>
  <c r="J57" i="6"/>
  <c r="K57" i="6"/>
  <c r="L57" i="6"/>
  <c r="J45" i="6"/>
  <c r="K45" i="6"/>
  <c r="L45" i="6"/>
  <c r="J43" i="6"/>
  <c r="K43" i="6"/>
  <c r="L43" i="6"/>
  <c r="K41" i="6"/>
  <c r="J41" i="6"/>
  <c r="L41" i="6"/>
  <c r="D34" i="6"/>
  <c r="J38" i="6"/>
  <c r="K38" i="6"/>
  <c r="L38" i="6"/>
  <c r="I38" i="6"/>
  <c r="H38" i="6"/>
  <c r="G38" i="6"/>
  <c r="F38" i="6"/>
  <c r="E38" i="6"/>
  <c r="D38" i="6"/>
  <c r="J34" i="6" l="1"/>
  <c r="K34" i="6"/>
  <c r="L34" i="6"/>
  <c r="K24" i="6"/>
  <c r="K22" i="6" s="1"/>
  <c r="I11" i="6"/>
  <c r="J11" i="6"/>
  <c r="K11" i="6"/>
  <c r="L11" i="6"/>
  <c r="J20" i="6"/>
  <c r="J24" i="6"/>
  <c r="J22" i="6" s="1"/>
  <c r="L24" i="6"/>
  <c r="L22" i="6" s="1"/>
  <c r="K20" i="6"/>
  <c r="L20" i="6"/>
  <c r="J18" i="6"/>
  <c r="K18" i="6"/>
  <c r="L18" i="6"/>
  <c r="J17" i="6"/>
  <c r="K17" i="6"/>
  <c r="L17" i="6"/>
  <c r="I86" i="6" l="1"/>
  <c r="F86" i="6"/>
  <c r="G86" i="6"/>
  <c r="H86" i="6"/>
  <c r="H64" i="6"/>
  <c r="F63" i="6"/>
  <c r="G63" i="6"/>
  <c r="H63" i="6"/>
  <c r="F87" i="6"/>
  <c r="G87" i="6"/>
  <c r="I87" i="6"/>
  <c r="H87" i="6"/>
  <c r="H17" i="6" l="1"/>
  <c r="G17" i="6" l="1"/>
  <c r="I17" i="6"/>
  <c r="E11" i="6" l="1"/>
  <c r="F11" i="6"/>
  <c r="G11" i="6"/>
  <c r="H11" i="6"/>
  <c r="D11" i="6"/>
  <c r="E34" i="6" l="1"/>
  <c r="F34" i="6"/>
  <c r="C20" i="6"/>
  <c r="H49" i="6" l="1"/>
  <c r="H50" i="6" s="1"/>
  <c r="E49" i="6"/>
  <c r="E50" i="6" s="1"/>
  <c r="I45" i="6"/>
  <c r="H45" i="6"/>
  <c r="G45" i="6"/>
  <c r="F45" i="6"/>
  <c r="E45" i="6"/>
  <c r="D50" i="6"/>
  <c r="I43" i="6"/>
  <c r="H43" i="6"/>
  <c r="G43" i="6"/>
  <c r="F43" i="6"/>
  <c r="E43" i="6"/>
  <c r="D43" i="6"/>
  <c r="C43" i="6"/>
  <c r="I41" i="6"/>
  <c r="H41" i="6"/>
  <c r="G41" i="6"/>
  <c r="F41" i="6"/>
  <c r="E41" i="6"/>
  <c r="D41" i="6"/>
  <c r="C41" i="6"/>
  <c r="H40" i="6"/>
  <c r="G40" i="6"/>
  <c r="F40" i="6"/>
  <c r="E40" i="6"/>
  <c r="D40" i="6"/>
  <c r="E20" i="6"/>
  <c r="E24" i="6" s="1"/>
  <c r="E22" i="6" s="1"/>
  <c r="H26" i="6"/>
  <c r="H27" i="6" s="1"/>
  <c r="E26" i="6"/>
  <c r="E27" i="6" s="1"/>
  <c r="I20" i="6"/>
  <c r="H20" i="6"/>
  <c r="G20" i="6"/>
  <c r="F20" i="6"/>
  <c r="D20" i="6"/>
  <c r="I18" i="6"/>
  <c r="H18" i="6"/>
  <c r="G18" i="6"/>
  <c r="F18" i="6"/>
  <c r="E18" i="6"/>
  <c r="D18" i="6"/>
  <c r="C18" i="6"/>
  <c r="F17" i="6"/>
  <c r="E17" i="6"/>
  <c r="D17" i="6"/>
  <c r="G24" i="6" l="1"/>
  <c r="G22" i="6" s="1"/>
  <c r="I24" i="6"/>
  <c r="I22" i="6" s="1"/>
  <c r="D27" i="6"/>
  <c r="H24" i="6"/>
  <c r="H22" i="6" s="1"/>
  <c r="F24" i="6"/>
  <c r="F22" i="6" s="1"/>
  <c r="I68" i="6"/>
  <c r="I66" i="6"/>
  <c r="H66" i="6"/>
  <c r="G66" i="6"/>
  <c r="G70" i="6" s="1"/>
  <c r="G68" i="6" s="1"/>
  <c r="F66" i="6"/>
  <c r="F70" i="6" s="1"/>
  <c r="F68" i="6" s="1"/>
  <c r="E66" i="6"/>
  <c r="E70" i="6" s="1"/>
  <c r="D66" i="6"/>
  <c r="D70" i="6" s="1"/>
  <c r="G64" i="6"/>
  <c r="F64" i="6"/>
  <c r="E64" i="6"/>
  <c r="D64" i="6"/>
  <c r="C64" i="6"/>
  <c r="D68" i="6" l="1"/>
  <c r="D73" i="6" s="1"/>
  <c r="H71" i="6"/>
  <c r="E71" i="6"/>
  <c r="E68" i="6" s="1"/>
  <c r="E72" i="6" l="1"/>
  <c r="E73" i="6" s="1"/>
  <c r="H68" i="6"/>
  <c r="H72" i="6"/>
  <c r="H73" i="6" s="1"/>
  <c r="G96" i="6" l="1"/>
  <c r="I96" i="6"/>
  <c r="F96" i="6"/>
  <c r="I57" i="6"/>
  <c r="D80" i="6" l="1"/>
  <c r="H94" i="6"/>
  <c r="H95" i="6" s="1"/>
  <c r="H96" i="6" s="1"/>
  <c r="G93" i="6"/>
  <c r="F93" i="6"/>
  <c r="E93" i="6"/>
  <c r="E94" i="6" s="1"/>
  <c r="E95" i="6" s="1"/>
  <c r="E96" i="6" s="1"/>
  <c r="E80" i="6"/>
  <c r="G34" i="6" l="1"/>
  <c r="I80" i="6" l="1"/>
  <c r="H80" i="6"/>
  <c r="G80" i="6"/>
  <c r="F80" i="6"/>
  <c r="H57" i="6"/>
  <c r="G57" i="6"/>
  <c r="F57" i="6"/>
  <c r="E57" i="6"/>
  <c r="D57" i="6"/>
  <c r="H34" i="6"/>
  <c r="I34" i="6"/>
</calcChain>
</file>

<file path=xl/sharedStrings.xml><?xml version="1.0" encoding="utf-8"?>
<sst xmlns="http://schemas.openxmlformats.org/spreadsheetml/2006/main" count="247" uniqueCount="80">
  <si>
    <t>Наименование показателей</t>
  </si>
  <si>
    <t>2018 г.</t>
  </si>
  <si>
    <t>Темп роста к предыдущему году, %</t>
  </si>
  <si>
    <t>Х</t>
  </si>
  <si>
    <t xml:space="preserve">Педагогические работники образовательных учреждений общего образования </t>
  </si>
  <si>
    <t>2012 г. факт</t>
  </si>
  <si>
    <t>2013 г. факт</t>
  </si>
  <si>
    <t>Число получателей услуг, чел.</t>
  </si>
  <si>
    <t>Размер начислений на фонд оплаты труда, %</t>
  </si>
  <si>
    <t>Фонд оплаты труда с начислениями, млн. рублей</t>
  </si>
  <si>
    <t xml:space="preserve">Педагогические работники дошкольных образовательныхучреждений </t>
  </si>
  <si>
    <t>Норматив числа получателей услуг на 1 работника отдельной категории (по среднесписочной численности работников в соответствии с формой ФСН № ЗП-образование)</t>
  </si>
  <si>
    <t>X</t>
  </si>
  <si>
    <t>Справочно:размер субвенции из краевого бюджета,млн.руб.</t>
  </si>
  <si>
    <t>Справочно:размер дотации из краевого бюджета,млн.руб.</t>
  </si>
  <si>
    <t>Норматив числа получателей услуг на 1 работника отдельной категории (Значения, рекомендованные Минобрнауки)</t>
  </si>
  <si>
    <t>х</t>
  </si>
  <si>
    <t>Основные количественные характеристики системы оплаты труда</t>
  </si>
  <si>
    <t>Приложение 1</t>
  </si>
  <si>
    <t>Педагогические работники дополнительного образвования в сфере образования</t>
  </si>
  <si>
    <t>Педагогические работники дополнительного образвования в сфере культуры</t>
  </si>
  <si>
    <t>2014 г. факт</t>
  </si>
  <si>
    <t>2012 г.                  факт</t>
  </si>
  <si>
    <t>2013 г.                      факт</t>
  </si>
  <si>
    <t>2014 г.             факт</t>
  </si>
  <si>
    <t>1.</t>
  </si>
  <si>
    <t>Норматив числа получателей услуг на 1 работника отдельной категории</t>
  </si>
  <si>
    <t>2.</t>
  </si>
  <si>
    <t>Число получателей услуг(численность детей и молодежи в возрасте от 5 до 18 лет (не включая 18 лет) , чел.</t>
  </si>
  <si>
    <t>3.</t>
  </si>
  <si>
    <t>4.</t>
  </si>
  <si>
    <t>5.</t>
  </si>
  <si>
    <t>6.</t>
  </si>
  <si>
    <t>7.</t>
  </si>
  <si>
    <t>8.</t>
  </si>
  <si>
    <t>Темп роста среднемесячной заработной платы категории работников к предыдущему году, %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</si>
  <si>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</si>
  <si>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</si>
  <si>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</si>
  <si>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</si>
  <si>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</si>
  <si>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</si>
  <si>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</si>
  <si>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</si>
  <si>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</si>
  <si>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Среднесписочная численность отдельной категории работников, человек</t>
  </si>
  <si>
    <t>Средняя заработная плата учителей по Приморскому краю (прогноз Приморского края), рублей</t>
  </si>
  <si>
    <t>Среднемесячная заработная плата отдельной  категории работников к предыдущему году, рублей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</si>
  <si>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</t>
  </si>
  <si>
    <t xml:space="preserve"> Прирост фонда оплаты труда категории работников с начислениями, млн. рублей</t>
  </si>
  <si>
    <t>Обеспечение потребности в дополнительных финансовых ресурсах на повышение оплаты труда категории работников, млн. рублей</t>
  </si>
  <si>
    <t>За счет средств  местного бюджета, млн. рублей</t>
  </si>
  <si>
    <t>За счет средств от приносящей доход деятельности, млн. рублей</t>
  </si>
  <si>
    <t>За счет иных источников (решений), включая корректировку консолидированного бюджета субъекта Российской Федерации на соответствующий год, млн. рублей</t>
  </si>
  <si>
    <t>Объем средств от мероприятий по оптимизации, в том числе реорганизации неэффективных организаций и программ, направляемых на оплату труда, млн. рублей</t>
  </si>
  <si>
    <t>Соотношение объема средств от мероприятий по оптимизации к потребности финансовых ресурсах  на повышение оплаты труда, % (строка 16/строка12*100%), %</t>
  </si>
  <si>
    <t xml:space="preserve">6. </t>
  </si>
  <si>
    <t>Среднемесячная заработная плата отдельной  категории работников , рублей</t>
  </si>
  <si>
    <t xml:space="preserve">8. 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</si>
  <si>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 (строка 6/строка 4*100%)</t>
  </si>
  <si>
    <t>Фонд оплаты труда с начислениями, млн. рублей             (строка 6*строка 3)*1,302*12/1000000)</t>
  </si>
  <si>
    <t xml:space="preserve"> Прирост фонда оплаты труда категории работников с начислениями, млн. рублей (строка 10 по графе i-го года - строка 10 в базовом году)</t>
  </si>
  <si>
    <t>Обеспечение потребности в дополнительных финансовых ресурсах на повышение оплаты труда категории работников, млн. рублей                                                                                   (строка 13 +строка 14+ строка 15 = строка11)</t>
  </si>
  <si>
    <t>За счет средств  бюджета субъекта Российской Федерации и местного бюджета, млн. рублей</t>
  </si>
  <si>
    <t>2015 г.факт</t>
  </si>
  <si>
    <t>2015 г.     факт</t>
  </si>
  <si>
    <t>2015 г. Факт</t>
  </si>
  <si>
    <t>2015 г. факт</t>
  </si>
  <si>
    <t>Средняя заработная плата работников в сфере дошкольного образования по субъекту Российской Федерации, рублей</t>
  </si>
  <si>
    <t>2016 г. факт</t>
  </si>
  <si>
    <t>проектируемые показатели</t>
  </si>
  <si>
    <t>№ п/п</t>
  </si>
  <si>
    <t>Информация о параметрах заработной платы работников учреждений, расположенных на территории Приморского края, повышение оплаты труда которых предусмотрено Указами Президента Российской Федерации  
от 7 мая 2012 года № 597 , от 1 июня 2012 года № 761, от 28.12.2012 года № 1688.</t>
  </si>
  <si>
    <t>2017 г.факт</t>
  </si>
  <si>
    <t>2017 г. факт</t>
  </si>
  <si>
    <t>Среднемесячная заработная плата в субъекте Российской Федерации, рублей</t>
  </si>
  <si>
    <t xml:space="preserve">к Плану мероприятий («дорожная карта») «Изменения в отраслях социальной сферы, направленные на повышение эффективности образования» 2013-2021 годы
</t>
  </si>
  <si>
    <t>2019 г.</t>
  </si>
  <si>
    <t>2020г.</t>
  </si>
  <si>
    <t>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</si>
</sst>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name val="Arial Narrow"/>
      <family val="2"/>
      <charset val="204"/>
    </font>
    <font>
      <b/>
      <i/>
      <sz val="12"/>
      <color indexed="8"/>
      <name val="Arial Narrow"/>
      <family val="2"/>
      <charset val="204"/>
    </font>
    <font>
      <sz val="8"/>
      <name val="Calibri"/>
      <family val="2"/>
    </font>
    <font>
      <b/>
      <sz val="1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49" fontId="2" fillId="2" borderId="0" xfId="0" applyNumberFormat="1" applyFont="1" applyFill="1" applyAlignment="1">
      <alignment wrapText="1"/>
    </xf>
    <xf numFmtId="0" fontId="2" fillId="2" borderId="0" xfId="0" applyFont="1" applyFill="1"/>
    <xf numFmtId="0" fontId="5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/>
    </xf>
    <xf numFmtId="0" fontId="2" fillId="0" borderId="9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6"/>
  <sheetViews>
    <sheetView tabSelected="1" view="pageBreakPreview" zoomScale="75" zoomScaleNormal="100" workbookViewId="0">
      <selection activeCell="B37" sqref="B37"/>
    </sheetView>
  </sheetViews>
  <sheetFormatPr defaultRowHeight="27.75" customHeight="1" x14ac:dyDescent="0.3"/>
  <cols>
    <col min="1" max="1" width="5.28515625" style="1" customWidth="1"/>
    <col min="2" max="2" width="62" style="1" customWidth="1"/>
    <col min="3" max="4" width="15.140625" style="1" customWidth="1"/>
    <col min="5" max="5" width="14.7109375" style="1" customWidth="1"/>
    <col min="6" max="6" width="15.28515625" style="1" customWidth="1"/>
    <col min="7" max="7" width="15.7109375" style="1" customWidth="1"/>
    <col min="8" max="8" width="14.85546875" style="1" customWidth="1"/>
    <col min="9" max="9" width="16.5703125" style="1" customWidth="1"/>
    <col min="10" max="10" width="14.7109375" style="1" customWidth="1"/>
    <col min="11" max="11" width="15" style="1" customWidth="1"/>
    <col min="12" max="12" width="13.140625" style="65" customWidth="1"/>
    <col min="13" max="14" width="7.42578125" style="1" customWidth="1"/>
    <col min="15" max="15" width="6.85546875" style="1" customWidth="1"/>
    <col min="16" max="16" width="7.28515625" style="1" customWidth="1"/>
    <col min="17" max="17" width="7.42578125" style="1" customWidth="1"/>
    <col min="18" max="18" width="6.7109375" style="1" customWidth="1"/>
    <col min="19" max="16384" width="9.140625" style="1"/>
  </cols>
  <sheetData>
    <row r="1" spans="1:13" ht="3.75" customHeight="1" x14ac:dyDescent="0.3">
      <c r="F1" s="41"/>
      <c r="G1" s="41"/>
      <c r="H1" s="82"/>
      <c r="I1" s="82"/>
    </row>
    <row r="2" spans="1:13" ht="27.75" customHeight="1" x14ac:dyDescent="0.3">
      <c r="F2" s="41"/>
      <c r="G2" s="41"/>
      <c r="H2" s="42"/>
      <c r="I2" s="42" t="s">
        <v>18</v>
      </c>
    </row>
    <row r="3" spans="1:13" ht="60" customHeight="1" x14ac:dyDescent="0.3">
      <c r="F3" s="83" t="s">
        <v>76</v>
      </c>
      <c r="G3" s="83"/>
      <c r="H3" s="83"/>
      <c r="I3" s="83"/>
    </row>
    <row r="4" spans="1:13" ht="27.75" customHeight="1" x14ac:dyDescent="0.3">
      <c r="F4" s="40"/>
      <c r="G4" s="40"/>
      <c r="H4" s="40"/>
      <c r="I4" s="40"/>
    </row>
    <row r="5" spans="1:13" ht="27.75" customHeight="1" x14ac:dyDescent="0.3">
      <c r="A5" s="84" t="s">
        <v>17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27.75" customHeight="1" x14ac:dyDescent="0.3">
      <c r="A6" s="106" t="s">
        <v>72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</row>
    <row r="7" spans="1:13" ht="27.75" customHeight="1" x14ac:dyDescent="0.3">
      <c r="A7" s="102" t="s">
        <v>10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4"/>
    </row>
    <row r="8" spans="1:13" ht="27.75" customHeight="1" x14ac:dyDescent="0.3">
      <c r="A8" s="109" t="s">
        <v>71</v>
      </c>
      <c r="B8" s="107" t="s">
        <v>0</v>
      </c>
      <c r="C8" s="107" t="s">
        <v>5</v>
      </c>
      <c r="D8" s="107" t="s">
        <v>6</v>
      </c>
      <c r="E8" s="107" t="s">
        <v>21</v>
      </c>
      <c r="F8" s="105" t="s">
        <v>67</v>
      </c>
      <c r="G8" s="105" t="s">
        <v>69</v>
      </c>
      <c r="H8" s="105" t="s">
        <v>73</v>
      </c>
      <c r="I8" s="35" t="s">
        <v>1</v>
      </c>
      <c r="J8" s="46" t="s">
        <v>77</v>
      </c>
      <c r="K8" s="47" t="s">
        <v>78</v>
      </c>
      <c r="L8" s="63" t="s">
        <v>79</v>
      </c>
    </row>
    <row r="9" spans="1:13" ht="27.75" customHeight="1" x14ac:dyDescent="0.3">
      <c r="A9" s="110"/>
      <c r="B9" s="108"/>
      <c r="C9" s="108"/>
      <c r="D9" s="108"/>
      <c r="E9" s="108"/>
      <c r="F9" s="81"/>
      <c r="G9" s="81"/>
      <c r="H9" s="81"/>
      <c r="I9" s="96" t="s">
        <v>70</v>
      </c>
      <c r="J9" s="97"/>
      <c r="K9" s="97"/>
      <c r="L9" s="98"/>
    </row>
    <row r="10" spans="1:13" ht="33" customHeight="1" x14ac:dyDescent="0.3">
      <c r="A10" s="5"/>
      <c r="B10" s="21" t="s">
        <v>15</v>
      </c>
      <c r="C10" s="20" t="s">
        <v>16</v>
      </c>
      <c r="D10" s="35">
        <v>11.9</v>
      </c>
      <c r="E10" s="35">
        <v>11.8</v>
      </c>
      <c r="F10" s="35">
        <v>13.1</v>
      </c>
      <c r="G10" s="35">
        <v>13.18</v>
      </c>
      <c r="H10" s="35">
        <v>12.5</v>
      </c>
      <c r="I10" s="35">
        <v>12.7</v>
      </c>
      <c r="J10" s="35">
        <v>12.7</v>
      </c>
      <c r="K10" s="35">
        <v>12.7</v>
      </c>
      <c r="L10" s="62">
        <v>12.7</v>
      </c>
    </row>
    <row r="11" spans="1:13" ht="54" customHeight="1" x14ac:dyDescent="0.3">
      <c r="A11" s="5">
        <v>1</v>
      </c>
      <c r="B11" s="36" t="s">
        <v>11</v>
      </c>
      <c r="C11" s="6" t="s">
        <v>3</v>
      </c>
      <c r="D11" s="45">
        <f>D12/D13</f>
        <v>15.069767441860465</v>
      </c>
      <c r="E11" s="45">
        <f t="shared" ref="E11:L11" si="0">E12/E13</f>
        <v>15.069767441860465</v>
      </c>
      <c r="F11" s="45">
        <f t="shared" si="0"/>
        <v>16.02469135802469</v>
      </c>
      <c r="G11" s="45">
        <f t="shared" si="0"/>
        <v>15.902439024390244</v>
      </c>
      <c r="H11" s="45">
        <f t="shared" si="0"/>
        <v>15.31764705882353</v>
      </c>
      <c r="I11" s="45">
        <f t="shared" si="0"/>
        <v>14.858823529411765</v>
      </c>
      <c r="J11" s="45">
        <f t="shared" si="0"/>
        <v>15.411764705882353</v>
      </c>
      <c r="K11" s="45">
        <f t="shared" si="0"/>
        <v>15.411764705882353</v>
      </c>
      <c r="L11" s="45">
        <f t="shared" si="0"/>
        <v>15.411764705882353</v>
      </c>
    </row>
    <row r="12" spans="1:13" ht="27.75" customHeight="1" x14ac:dyDescent="0.3">
      <c r="A12" s="5" t="s">
        <v>27</v>
      </c>
      <c r="B12" s="21" t="s">
        <v>7</v>
      </c>
      <c r="C12" s="24" t="s">
        <v>3</v>
      </c>
      <c r="D12" s="32">
        <v>1296</v>
      </c>
      <c r="E12" s="32">
        <v>1296</v>
      </c>
      <c r="F12" s="32">
        <v>1298</v>
      </c>
      <c r="G12" s="32">
        <v>1304</v>
      </c>
      <c r="H12" s="32">
        <v>1302</v>
      </c>
      <c r="I12" s="32">
        <v>1263</v>
      </c>
      <c r="J12" s="33">
        <v>1310</v>
      </c>
      <c r="K12" s="55">
        <v>1310</v>
      </c>
      <c r="L12" s="60">
        <v>1310</v>
      </c>
    </row>
    <row r="13" spans="1:13" ht="27.75" customHeight="1" x14ac:dyDescent="0.3">
      <c r="A13" s="5" t="s">
        <v>29</v>
      </c>
      <c r="B13" s="21" t="s">
        <v>45</v>
      </c>
      <c r="C13" s="11">
        <v>89</v>
      </c>
      <c r="D13" s="32">
        <v>86</v>
      </c>
      <c r="E13" s="32">
        <v>86</v>
      </c>
      <c r="F13" s="32">
        <v>81</v>
      </c>
      <c r="G13" s="32">
        <v>82</v>
      </c>
      <c r="H13" s="32">
        <v>85</v>
      </c>
      <c r="I13" s="32">
        <v>85</v>
      </c>
      <c r="J13" s="33">
        <v>85</v>
      </c>
      <c r="K13" s="55">
        <v>85</v>
      </c>
      <c r="L13" s="33">
        <v>85</v>
      </c>
    </row>
    <row r="14" spans="1:13" s="16" customFormat="1" ht="33.75" customHeight="1" x14ac:dyDescent="0.3">
      <c r="A14" s="5" t="s">
        <v>30</v>
      </c>
      <c r="B14" s="21" t="s">
        <v>68</v>
      </c>
      <c r="C14" s="33">
        <v>20778</v>
      </c>
      <c r="D14" s="33">
        <v>25355.599999999999</v>
      </c>
      <c r="E14" s="33">
        <v>28029.200000000001</v>
      </c>
      <c r="F14" s="33">
        <v>29005.9</v>
      </c>
      <c r="G14" s="33">
        <v>29977.599999999999</v>
      </c>
      <c r="H14" s="33">
        <v>31378.5</v>
      </c>
      <c r="I14" s="33">
        <v>32927.199999999997</v>
      </c>
      <c r="J14" s="33">
        <v>35561</v>
      </c>
      <c r="K14" s="55">
        <v>37268</v>
      </c>
      <c r="L14" s="33">
        <v>39578.6</v>
      </c>
      <c r="M14" s="15"/>
    </row>
    <row r="15" spans="1:13" ht="27.75" customHeight="1" x14ac:dyDescent="0.3">
      <c r="A15" s="5" t="s">
        <v>31</v>
      </c>
      <c r="B15" s="21" t="s">
        <v>2</v>
      </c>
      <c r="C15" s="44" t="s">
        <v>16</v>
      </c>
      <c r="D15" s="44">
        <v>122</v>
      </c>
      <c r="E15" s="44">
        <v>110.5</v>
      </c>
      <c r="F15" s="44">
        <v>103.5</v>
      </c>
      <c r="G15" s="44">
        <v>103.4</v>
      </c>
      <c r="H15" s="44">
        <v>100</v>
      </c>
      <c r="I15" s="44">
        <v>104.9</v>
      </c>
      <c r="J15" s="33">
        <v>108</v>
      </c>
      <c r="K15" s="55">
        <v>104.8</v>
      </c>
      <c r="L15" s="33">
        <v>106.2</v>
      </c>
    </row>
    <row r="16" spans="1:13" ht="33" customHeight="1" x14ac:dyDescent="0.3">
      <c r="A16" s="5" t="s">
        <v>56</v>
      </c>
      <c r="B16" s="21" t="s">
        <v>57</v>
      </c>
      <c r="C16" s="33">
        <v>15110</v>
      </c>
      <c r="D16" s="33">
        <v>26496.6</v>
      </c>
      <c r="E16" s="33">
        <v>27023.9</v>
      </c>
      <c r="F16" s="33">
        <v>28164.5</v>
      </c>
      <c r="G16" s="33">
        <v>29152.799999999999</v>
      </c>
      <c r="H16" s="33">
        <v>30649.200000000001</v>
      </c>
      <c r="I16" s="33">
        <v>32927</v>
      </c>
      <c r="J16" s="33">
        <v>35561</v>
      </c>
      <c r="K16" s="55">
        <v>37268</v>
      </c>
      <c r="L16" s="33">
        <v>39578.6</v>
      </c>
    </row>
    <row r="17" spans="1:12" ht="27.75" customHeight="1" x14ac:dyDescent="0.3">
      <c r="A17" s="5" t="s">
        <v>33</v>
      </c>
      <c r="B17" s="21" t="s">
        <v>35</v>
      </c>
      <c r="C17" s="44" t="s">
        <v>3</v>
      </c>
      <c r="D17" s="19">
        <f t="shared" ref="D17:F17" si="1">D16/C16*100</f>
        <v>175.35804103242884</v>
      </c>
      <c r="E17" s="19">
        <f t="shared" si="1"/>
        <v>101.99006665006078</v>
      </c>
      <c r="F17" s="19">
        <f t="shared" si="1"/>
        <v>104.22070833595447</v>
      </c>
      <c r="G17" s="19">
        <f>G16/F16*100</f>
        <v>103.50902732162828</v>
      </c>
      <c r="H17" s="19">
        <f>H16/G16*100</f>
        <v>105.13295463900552</v>
      </c>
      <c r="I17" s="19">
        <f>I16/H16*100</f>
        <v>107.43184161413674</v>
      </c>
      <c r="J17" s="19">
        <f t="shared" ref="J17:L17" si="2">J16/I16*100</f>
        <v>107.99951407659367</v>
      </c>
      <c r="K17" s="19">
        <f t="shared" si="2"/>
        <v>104.80020246899693</v>
      </c>
      <c r="L17" s="19">
        <f t="shared" si="2"/>
        <v>106.19995706772568</v>
      </c>
    </row>
    <row r="18" spans="1:12" ht="27.75" customHeight="1" x14ac:dyDescent="0.3">
      <c r="A18" s="5" t="s">
        <v>58</v>
      </c>
      <c r="B18" s="21" t="s">
        <v>59</v>
      </c>
      <c r="C18" s="28">
        <f t="shared" ref="C18:L18" si="3">C16/C14*100</f>
        <v>72.721147367407838</v>
      </c>
      <c r="D18" s="28">
        <f t="shared" si="3"/>
        <v>104.49999211219611</v>
      </c>
      <c r="E18" s="28">
        <f t="shared" si="3"/>
        <v>96.413383186105918</v>
      </c>
      <c r="F18" s="30">
        <f t="shared" si="3"/>
        <v>97.099210850206333</v>
      </c>
      <c r="G18" s="30">
        <f t="shared" si="3"/>
        <v>97.248612297181907</v>
      </c>
      <c r="H18" s="30">
        <f t="shared" si="3"/>
        <v>97.675797122233377</v>
      </c>
      <c r="I18" s="30">
        <f t="shared" si="3"/>
        <v>99.999392599431474</v>
      </c>
      <c r="J18" s="30">
        <f t="shared" si="3"/>
        <v>100</v>
      </c>
      <c r="K18" s="30">
        <f t="shared" si="3"/>
        <v>100</v>
      </c>
      <c r="L18" s="30">
        <f t="shared" si="3"/>
        <v>100</v>
      </c>
    </row>
    <row r="19" spans="1:12" ht="27.75" customHeight="1" x14ac:dyDescent="0.3">
      <c r="A19" s="2">
        <v>9</v>
      </c>
      <c r="B19" s="26" t="s">
        <v>8</v>
      </c>
      <c r="C19" s="34">
        <v>30.2</v>
      </c>
      <c r="D19" s="34">
        <v>30.2</v>
      </c>
      <c r="E19" s="34">
        <v>30.2</v>
      </c>
      <c r="F19" s="34">
        <v>30.2</v>
      </c>
      <c r="G19" s="34">
        <v>30.2</v>
      </c>
      <c r="H19" s="34">
        <v>30.2</v>
      </c>
      <c r="I19" s="34">
        <v>30.2</v>
      </c>
      <c r="J19" s="34">
        <v>30.2</v>
      </c>
      <c r="K19" s="34">
        <v>30.2</v>
      </c>
      <c r="L19" s="34">
        <v>30.2</v>
      </c>
    </row>
    <row r="20" spans="1:12" ht="33" customHeight="1" x14ac:dyDescent="0.3">
      <c r="A20" s="2" t="s">
        <v>37</v>
      </c>
      <c r="B20" s="26" t="s">
        <v>60</v>
      </c>
      <c r="C20" s="7">
        <f>(C16*C13)*1.302*12/1000000</f>
        <v>21.010998960000002</v>
      </c>
      <c r="D20" s="7">
        <f t="shared" ref="D20:L20" si="4">(D16*D13)*1.302*12/1000000</f>
        <v>35.602527542400004</v>
      </c>
      <c r="E20" s="7">
        <f t="shared" si="4"/>
        <v>36.3110415696</v>
      </c>
      <c r="F20" s="7">
        <f t="shared" si="4"/>
        <v>35.643413988000006</v>
      </c>
      <c r="G20" s="7">
        <f t="shared" si="4"/>
        <v>37.349634470399998</v>
      </c>
      <c r="H20" s="7">
        <f t="shared" si="4"/>
        <v>40.703363568</v>
      </c>
      <c r="I20" s="7">
        <f t="shared" si="4"/>
        <v>43.728373080000004</v>
      </c>
      <c r="J20" s="7">
        <f>(J16*J13)*1.302*12/1000000</f>
        <v>47.226430439999994</v>
      </c>
      <c r="K20" s="7">
        <f t="shared" si="4"/>
        <v>49.493394719999998</v>
      </c>
      <c r="L20" s="7">
        <f t="shared" si="4"/>
        <v>52.561963944000006</v>
      </c>
    </row>
    <row r="21" spans="1:12" s="17" customFormat="1" ht="60" customHeight="1" x14ac:dyDescent="0.25">
      <c r="A21" s="2" t="s">
        <v>38</v>
      </c>
      <c r="B21" s="26" t="s">
        <v>61</v>
      </c>
      <c r="C21" s="7" t="s">
        <v>12</v>
      </c>
      <c r="D21" s="7">
        <f>D20-C20</f>
        <v>14.591528582400002</v>
      </c>
      <c r="E21" s="7">
        <f>E20-D20</f>
        <v>0.70851402719999612</v>
      </c>
      <c r="F21" s="7">
        <f>F20-D20</f>
        <v>4.0886445600001764E-2</v>
      </c>
      <c r="G21" s="7">
        <f>G20-D20</f>
        <v>1.7471069279999938</v>
      </c>
      <c r="H21" s="7">
        <f>H20-D20</f>
        <v>5.100836025599996</v>
      </c>
      <c r="I21" s="7">
        <f>I20-D20</f>
        <v>8.1258455376000001</v>
      </c>
      <c r="J21" s="7">
        <f>J20-D20</f>
        <v>11.62390289759999</v>
      </c>
      <c r="K21" s="7">
        <f>K20-D20</f>
        <v>13.890867177599993</v>
      </c>
      <c r="L21" s="7">
        <f>L20-D20</f>
        <v>16.959436401600001</v>
      </c>
    </row>
    <row r="22" spans="1:12" s="17" customFormat="1" ht="47.25" customHeight="1" x14ac:dyDescent="0.25">
      <c r="A22" s="5" t="s">
        <v>39</v>
      </c>
      <c r="B22" s="21" t="s">
        <v>62</v>
      </c>
      <c r="C22" s="8" t="s">
        <v>12</v>
      </c>
      <c r="D22" s="8">
        <f>D20-C20</f>
        <v>14.591528582400002</v>
      </c>
      <c r="E22" s="8">
        <f>E23+E24+E25</f>
        <v>0.70882274978752779</v>
      </c>
      <c r="F22" s="8">
        <f>F23+F24+F25</f>
        <v>4.090393359008599E-2</v>
      </c>
      <c r="G22" s="8">
        <f>G23+G24+G25</f>
        <v>1.7478899736616917</v>
      </c>
      <c r="H22" s="8">
        <f>H23+H24+H25</f>
        <v>5.1033274797990051</v>
      </c>
      <c r="I22" s="8">
        <f>I23+I24+I25</f>
        <v>8.1301094976631028</v>
      </c>
      <c r="J22" s="8">
        <f t="shared" ref="J22:L22" si="5">J23+J24+J25</f>
        <v>11.630490362899607</v>
      </c>
      <c r="K22" s="8">
        <f t="shared" si="5"/>
        <v>13.899117251666683</v>
      </c>
      <c r="L22" s="8">
        <f t="shared" si="5"/>
        <v>16.97013345701582</v>
      </c>
    </row>
    <row r="23" spans="1:12" s="17" customFormat="1" ht="42" customHeight="1" x14ac:dyDescent="0.25">
      <c r="A23" s="5" t="s">
        <v>40</v>
      </c>
      <c r="B23" s="21" t="s">
        <v>63</v>
      </c>
      <c r="C23" s="6" t="s">
        <v>3</v>
      </c>
      <c r="D23" s="7">
        <f>D21</f>
        <v>14.591528582400002</v>
      </c>
      <c r="E23" s="7">
        <f t="shared" ref="E23:L23" si="6">E21</f>
        <v>0.70851402719999612</v>
      </c>
      <c r="F23" s="7">
        <f t="shared" si="6"/>
        <v>4.0886445600001764E-2</v>
      </c>
      <c r="G23" s="7">
        <f t="shared" si="6"/>
        <v>1.7471069279999938</v>
      </c>
      <c r="H23" s="7">
        <f t="shared" si="6"/>
        <v>5.100836025599996</v>
      </c>
      <c r="I23" s="7">
        <f t="shared" si="6"/>
        <v>8.1258455376000001</v>
      </c>
      <c r="J23" s="7">
        <f t="shared" si="6"/>
        <v>11.62390289759999</v>
      </c>
      <c r="K23" s="7">
        <f t="shared" si="6"/>
        <v>13.890867177599993</v>
      </c>
      <c r="L23" s="7">
        <f t="shared" si="6"/>
        <v>16.959436401600001</v>
      </c>
    </row>
    <row r="24" spans="1:12" s="17" customFormat="1" ht="27.75" customHeight="1" x14ac:dyDescent="0.25">
      <c r="A24" s="5" t="s">
        <v>41</v>
      </c>
      <c r="B24" s="21" t="s">
        <v>52</v>
      </c>
      <c r="C24" s="8" t="s">
        <v>12</v>
      </c>
      <c r="D24" s="7">
        <v>0</v>
      </c>
      <c r="E24" s="7">
        <f t="shared" ref="E24:F24" si="7">E20*E23*12/1000000</f>
        <v>3.0872258753164518E-4</v>
      </c>
      <c r="F24" s="7">
        <f t="shared" si="7"/>
        <v>1.7487990084224449E-5</v>
      </c>
      <c r="G24" s="7">
        <f>G20*G23*12/1000000</f>
        <v>7.8304566169803871E-4</v>
      </c>
      <c r="H24" s="7">
        <f t="shared" ref="H24:I24" si="8">H20*H23*12/1000000</f>
        <v>2.4914541990089857E-3</v>
      </c>
      <c r="I24" s="7">
        <f t="shared" si="8"/>
        <v>4.2639600631035118E-3</v>
      </c>
      <c r="J24" s="7">
        <f t="shared" ref="J24:L24" si="9">J20*J23*12/1000000</f>
        <v>6.5874652996178442E-3</v>
      </c>
      <c r="K24" s="7">
        <f t="shared" si="9"/>
        <v>8.2500740666885848E-3</v>
      </c>
      <c r="L24" s="7">
        <f t="shared" si="9"/>
        <v>1.0697055415817525E-2</v>
      </c>
    </row>
    <row r="25" spans="1:12" s="17" customFormat="1" ht="33" customHeight="1" x14ac:dyDescent="0.25">
      <c r="A25" s="5" t="s">
        <v>42</v>
      </c>
      <c r="B25" s="21" t="s">
        <v>53</v>
      </c>
      <c r="C25" s="6" t="s">
        <v>3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</row>
    <row r="26" spans="1:12" s="17" customFormat="1" ht="27.75" customHeight="1" x14ac:dyDescent="0.25">
      <c r="A26" s="5" t="s">
        <v>43</v>
      </c>
      <c r="B26" s="21" t="s">
        <v>54</v>
      </c>
      <c r="C26" s="6" t="s">
        <v>3</v>
      </c>
      <c r="D26" s="7">
        <v>0</v>
      </c>
      <c r="E26" s="7">
        <f>E25-D25</f>
        <v>0</v>
      </c>
      <c r="F26" s="7">
        <v>0</v>
      </c>
      <c r="G26" s="7">
        <v>0</v>
      </c>
      <c r="H26" s="7">
        <f>H25-D25</f>
        <v>0</v>
      </c>
      <c r="I26" s="7">
        <v>0</v>
      </c>
      <c r="J26" s="7">
        <v>0</v>
      </c>
      <c r="K26" s="7">
        <v>0</v>
      </c>
      <c r="L26" s="7">
        <v>0</v>
      </c>
    </row>
    <row r="27" spans="1:12" s="17" customFormat="1" ht="34.5" customHeight="1" x14ac:dyDescent="0.25">
      <c r="A27" s="5" t="s">
        <v>44</v>
      </c>
      <c r="B27" s="9" t="s">
        <v>55</v>
      </c>
      <c r="C27" s="3" t="s">
        <v>3</v>
      </c>
      <c r="D27" s="7">
        <f>D26/D22*100</f>
        <v>0</v>
      </c>
      <c r="E27" s="7">
        <f>E26-D26</f>
        <v>0</v>
      </c>
      <c r="F27" s="7">
        <v>0</v>
      </c>
      <c r="G27" s="7">
        <v>0</v>
      </c>
      <c r="H27" s="7">
        <f>H26-D26</f>
        <v>0</v>
      </c>
      <c r="I27" s="7">
        <v>0</v>
      </c>
      <c r="J27" s="7">
        <v>0</v>
      </c>
      <c r="K27" s="7">
        <v>0</v>
      </c>
      <c r="L27" s="7">
        <v>0</v>
      </c>
    </row>
    <row r="28" spans="1:12" ht="27.75" customHeight="1" x14ac:dyDescent="0.3">
      <c r="A28" s="2">
        <v>29</v>
      </c>
      <c r="B28" s="9" t="s">
        <v>13</v>
      </c>
      <c r="C28" s="10"/>
      <c r="D28" s="10"/>
      <c r="E28" s="10">
        <v>34.07</v>
      </c>
      <c r="F28" s="10">
        <v>39.79</v>
      </c>
      <c r="G28" s="10">
        <v>44.25</v>
      </c>
      <c r="H28" s="10">
        <v>58.79</v>
      </c>
      <c r="I28" s="10">
        <v>71.91</v>
      </c>
      <c r="J28" s="58">
        <v>74.42</v>
      </c>
      <c r="K28" s="59">
        <v>76.11</v>
      </c>
      <c r="L28" s="60">
        <v>78.45</v>
      </c>
    </row>
    <row r="29" spans="1:12" ht="27.75" customHeight="1" x14ac:dyDescent="0.3">
      <c r="A29" s="2">
        <v>30</v>
      </c>
      <c r="B29" s="9" t="s">
        <v>14</v>
      </c>
      <c r="C29" s="10"/>
      <c r="D29" s="10"/>
      <c r="E29" s="10"/>
      <c r="F29" s="10"/>
      <c r="G29" s="10"/>
      <c r="H29" s="10"/>
      <c r="I29" s="10"/>
      <c r="J29" s="58"/>
      <c r="K29" s="59"/>
      <c r="L29" s="60"/>
    </row>
    <row r="30" spans="1:12" ht="27.75" customHeight="1" x14ac:dyDescent="0.3">
      <c r="A30" s="99" t="s">
        <v>4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1"/>
    </row>
    <row r="31" spans="1:12" ht="27.75" customHeight="1" x14ac:dyDescent="0.3">
      <c r="A31" s="75" t="s">
        <v>71</v>
      </c>
      <c r="B31" s="73" t="s">
        <v>0</v>
      </c>
      <c r="C31" s="73" t="s">
        <v>5</v>
      </c>
      <c r="D31" s="73" t="s">
        <v>6</v>
      </c>
      <c r="E31" s="73" t="s">
        <v>21</v>
      </c>
      <c r="F31" s="77" t="s">
        <v>66</v>
      </c>
      <c r="G31" s="77" t="s">
        <v>69</v>
      </c>
      <c r="H31" s="80" t="s">
        <v>74</v>
      </c>
      <c r="I31" s="35" t="s">
        <v>1</v>
      </c>
      <c r="J31" s="46" t="s">
        <v>77</v>
      </c>
      <c r="K31" s="47" t="s">
        <v>78</v>
      </c>
      <c r="L31" s="63" t="s">
        <v>79</v>
      </c>
    </row>
    <row r="32" spans="1:12" ht="27.75" customHeight="1" x14ac:dyDescent="0.3">
      <c r="A32" s="76"/>
      <c r="B32" s="74"/>
      <c r="C32" s="74"/>
      <c r="D32" s="74"/>
      <c r="E32" s="74"/>
      <c r="F32" s="78"/>
      <c r="G32" s="74"/>
      <c r="H32" s="80"/>
      <c r="I32" s="96" t="s">
        <v>70</v>
      </c>
      <c r="J32" s="97"/>
      <c r="K32" s="97"/>
      <c r="L32" s="98"/>
    </row>
    <row r="33" spans="1:13" ht="27.75" customHeight="1" x14ac:dyDescent="0.3">
      <c r="A33" s="5"/>
      <c r="B33" s="36" t="s">
        <v>15</v>
      </c>
      <c r="C33" s="20" t="s">
        <v>16</v>
      </c>
      <c r="D33" s="35">
        <v>14.8</v>
      </c>
      <c r="E33" s="35">
        <v>15</v>
      </c>
      <c r="F33" s="35">
        <v>15.8</v>
      </c>
      <c r="G33" s="35">
        <v>16.53</v>
      </c>
      <c r="H33" s="35">
        <v>16</v>
      </c>
      <c r="I33" s="35">
        <v>16.3</v>
      </c>
      <c r="J33" s="20">
        <v>16.399999999999999</v>
      </c>
      <c r="K33" s="48">
        <v>16.5</v>
      </c>
      <c r="L33" s="62">
        <v>16.7</v>
      </c>
    </row>
    <row r="34" spans="1:13" ht="27.75" customHeight="1" x14ac:dyDescent="0.3">
      <c r="A34" s="5">
        <v>1</v>
      </c>
      <c r="B34" s="36" t="s">
        <v>11</v>
      </c>
      <c r="C34" s="37" t="s">
        <v>3</v>
      </c>
      <c r="D34" s="38">
        <f>D35/D36</f>
        <v>17.824120603015075</v>
      </c>
      <c r="E34" s="38">
        <f>E35/E36</f>
        <v>19.701086956521738</v>
      </c>
      <c r="F34" s="38">
        <f t="shared" ref="F34:L34" si="10">F35/F36</f>
        <v>19.536312849162012</v>
      </c>
      <c r="G34" s="38">
        <f>G35/G36</f>
        <v>23.064102564102566</v>
      </c>
      <c r="H34" s="38">
        <f t="shared" si="10"/>
        <v>23.076923076923077</v>
      </c>
      <c r="I34" s="38">
        <f t="shared" si="10"/>
        <v>22.767295597484278</v>
      </c>
      <c r="J34" s="38">
        <f t="shared" si="10"/>
        <v>22.918749999999999</v>
      </c>
      <c r="K34" s="38">
        <f t="shared" si="10"/>
        <v>22.9375</v>
      </c>
      <c r="L34" s="38">
        <f t="shared" si="10"/>
        <v>22.9375</v>
      </c>
    </row>
    <row r="35" spans="1:13" ht="27.75" customHeight="1" x14ac:dyDescent="0.3">
      <c r="A35" s="5" t="s">
        <v>27</v>
      </c>
      <c r="B35" s="21" t="s">
        <v>7</v>
      </c>
      <c r="C35" s="24" t="s">
        <v>3</v>
      </c>
      <c r="D35" s="32">
        <v>3547</v>
      </c>
      <c r="E35" s="32">
        <v>3625</v>
      </c>
      <c r="F35" s="32">
        <v>3497</v>
      </c>
      <c r="G35" s="32">
        <v>3598</v>
      </c>
      <c r="H35" s="32">
        <v>3600</v>
      </c>
      <c r="I35" s="32">
        <v>3620</v>
      </c>
      <c r="J35" s="32">
        <v>3667</v>
      </c>
      <c r="K35" s="49">
        <v>3670</v>
      </c>
      <c r="L35" s="61">
        <v>3670</v>
      </c>
    </row>
    <row r="36" spans="1:13" ht="27.75" customHeight="1" x14ac:dyDescent="0.3">
      <c r="A36" s="5" t="s">
        <v>29</v>
      </c>
      <c r="B36" s="21" t="s">
        <v>45</v>
      </c>
      <c r="C36" s="11">
        <v>221</v>
      </c>
      <c r="D36" s="32">
        <v>199</v>
      </c>
      <c r="E36" s="32">
        <v>184</v>
      </c>
      <c r="F36" s="32">
        <v>179</v>
      </c>
      <c r="G36" s="32">
        <v>156</v>
      </c>
      <c r="H36" s="32">
        <v>156</v>
      </c>
      <c r="I36" s="32">
        <v>159</v>
      </c>
      <c r="J36" s="32">
        <v>160</v>
      </c>
      <c r="K36" s="49">
        <v>160</v>
      </c>
      <c r="L36" s="62">
        <v>160</v>
      </c>
    </row>
    <row r="37" spans="1:13" s="16" customFormat="1" ht="36.75" customHeight="1" x14ac:dyDescent="0.3">
      <c r="A37" s="5" t="s">
        <v>30</v>
      </c>
      <c r="B37" s="21" t="s">
        <v>75</v>
      </c>
      <c r="C37" s="33">
        <v>27444.6</v>
      </c>
      <c r="D37" s="33">
        <v>29969.599999999999</v>
      </c>
      <c r="E37" s="33">
        <v>32431</v>
      </c>
      <c r="F37" s="33">
        <v>29242</v>
      </c>
      <c r="G37" s="33">
        <v>31156.2</v>
      </c>
      <c r="H37" s="33">
        <v>32806.699999999997</v>
      </c>
      <c r="I37" s="33">
        <v>33730.5</v>
      </c>
      <c r="J37" s="33">
        <v>38056.800000000003</v>
      </c>
      <c r="K37" s="55">
        <v>39902.400000000001</v>
      </c>
      <c r="L37" s="33">
        <v>42360.1</v>
      </c>
      <c r="M37" s="15"/>
    </row>
    <row r="38" spans="1:13" ht="27.75" customHeight="1" x14ac:dyDescent="0.3">
      <c r="A38" s="5" t="s">
        <v>31</v>
      </c>
      <c r="B38" s="21" t="s">
        <v>2</v>
      </c>
      <c r="C38" s="23" t="s">
        <v>16</v>
      </c>
      <c r="D38" s="28">
        <f t="shared" ref="D38:I38" si="11">D37/C37*100</f>
        <v>109.20035271055144</v>
      </c>
      <c r="E38" s="28">
        <f t="shared" si="11"/>
        <v>108.21298916235118</v>
      </c>
      <c r="F38" s="28">
        <f t="shared" si="11"/>
        <v>90.166815701026792</v>
      </c>
      <c r="G38" s="28">
        <f t="shared" si="11"/>
        <v>106.54606388071952</v>
      </c>
      <c r="H38" s="28">
        <f t="shared" si="11"/>
        <v>105.29750097893837</v>
      </c>
      <c r="I38" s="28">
        <f t="shared" si="11"/>
        <v>102.81588821795549</v>
      </c>
      <c r="J38" s="28">
        <f t="shared" ref="J38:L38" si="12">J37/I37*100</f>
        <v>112.82607728910037</v>
      </c>
      <c r="K38" s="28">
        <f t="shared" si="12"/>
        <v>104.84959323957872</v>
      </c>
      <c r="L38" s="28">
        <f t="shared" si="12"/>
        <v>106.15927863988131</v>
      </c>
    </row>
    <row r="39" spans="1:13" ht="33" customHeight="1" x14ac:dyDescent="0.3">
      <c r="A39" s="5" t="s">
        <v>56</v>
      </c>
      <c r="B39" s="21" t="s">
        <v>57</v>
      </c>
      <c r="C39" s="33">
        <v>23815</v>
      </c>
      <c r="D39" s="33">
        <v>30592.400000000001</v>
      </c>
      <c r="E39" s="33">
        <v>33326.5</v>
      </c>
      <c r="F39" s="33">
        <v>33444.199999999997</v>
      </c>
      <c r="G39" s="33">
        <v>33874</v>
      </c>
      <c r="H39" s="33">
        <v>34677.1</v>
      </c>
      <c r="I39" s="33">
        <v>35238</v>
      </c>
      <c r="J39" s="33">
        <v>38056.800000000003</v>
      </c>
      <c r="K39" s="55">
        <v>39902.400000000001</v>
      </c>
      <c r="L39" s="33">
        <v>42360.1</v>
      </c>
    </row>
    <row r="40" spans="1:13" ht="27.75" customHeight="1" x14ac:dyDescent="0.3">
      <c r="A40" s="5" t="s">
        <v>33</v>
      </c>
      <c r="B40" s="21" t="s">
        <v>35</v>
      </c>
      <c r="C40" s="23" t="s">
        <v>3</v>
      </c>
      <c r="D40" s="19">
        <f t="shared" ref="D40:H40" si="13">D39/C39*100</f>
        <v>128.45853453705649</v>
      </c>
      <c r="E40" s="19">
        <f t="shared" si="13"/>
        <v>108.93718701376811</v>
      </c>
      <c r="F40" s="19">
        <f t="shared" si="13"/>
        <v>100.35317240034207</v>
      </c>
      <c r="G40" s="19">
        <f t="shared" si="13"/>
        <v>101.28512567201489</v>
      </c>
      <c r="H40" s="19">
        <f t="shared" si="13"/>
        <v>102.37084489579027</v>
      </c>
      <c r="I40" s="19">
        <v>104</v>
      </c>
      <c r="J40" s="33">
        <v>108</v>
      </c>
      <c r="K40" s="55">
        <v>104.8</v>
      </c>
      <c r="L40" s="33">
        <v>106.2</v>
      </c>
    </row>
    <row r="41" spans="1:13" ht="27.75" customHeight="1" x14ac:dyDescent="0.3">
      <c r="A41" s="5" t="s">
        <v>58</v>
      </c>
      <c r="B41" s="21" t="s">
        <v>59</v>
      </c>
      <c r="C41" s="28">
        <f>C39/C37*100</f>
        <v>86.774811802686145</v>
      </c>
      <c r="D41" s="28">
        <f>D39/D37*100</f>
        <v>102.07810581389143</v>
      </c>
      <c r="E41" s="28">
        <f>E39/E37*100-0.1</f>
        <v>102.66124695507385</v>
      </c>
      <c r="F41" s="30">
        <f t="shared" ref="F41:K41" si="14">F39/F37*100</f>
        <v>114.37042609944599</v>
      </c>
      <c r="G41" s="28">
        <f t="shared" si="14"/>
        <v>108.72314338719097</v>
      </c>
      <c r="H41" s="28">
        <f t="shared" si="14"/>
        <v>105.70127443479534</v>
      </c>
      <c r="I41" s="28">
        <f t="shared" si="14"/>
        <v>104.46924889936409</v>
      </c>
      <c r="J41" s="28">
        <f t="shared" si="14"/>
        <v>100</v>
      </c>
      <c r="K41" s="28">
        <f t="shared" si="14"/>
        <v>100</v>
      </c>
      <c r="L41" s="28">
        <f t="shared" ref="L41" si="15">L39/L37*100</f>
        <v>100</v>
      </c>
    </row>
    <row r="42" spans="1:13" ht="27.75" customHeight="1" x14ac:dyDescent="0.3">
      <c r="A42" s="5">
        <v>9</v>
      </c>
      <c r="B42" s="21" t="s">
        <v>8</v>
      </c>
      <c r="C42" s="34">
        <v>30.2</v>
      </c>
      <c r="D42" s="34">
        <v>30.2</v>
      </c>
      <c r="E42" s="34">
        <v>30.2</v>
      </c>
      <c r="F42" s="34">
        <v>30.2</v>
      </c>
      <c r="G42" s="34">
        <v>30.2</v>
      </c>
      <c r="H42" s="34">
        <v>30.2</v>
      </c>
      <c r="I42" s="34">
        <v>30.2</v>
      </c>
      <c r="J42" s="34">
        <v>30.2</v>
      </c>
      <c r="K42" s="34">
        <v>30.2</v>
      </c>
      <c r="L42" s="34">
        <v>30.2</v>
      </c>
    </row>
    <row r="43" spans="1:13" ht="33.75" customHeight="1" x14ac:dyDescent="0.3">
      <c r="A43" s="5" t="s">
        <v>37</v>
      </c>
      <c r="B43" s="21" t="s">
        <v>60</v>
      </c>
      <c r="C43" s="7">
        <f t="shared" ref="C43:L43" si="16">(C39*C36)*1.302*12/1000000</f>
        <v>82.230908760000005</v>
      </c>
      <c r="D43" s="7">
        <f t="shared" si="16"/>
        <v>95.117155862400011</v>
      </c>
      <c r="E43" s="7">
        <f t="shared" si="16"/>
        <v>95.807555424000014</v>
      </c>
      <c r="F43" s="7">
        <f t="shared" si="16"/>
        <v>93.5332603632</v>
      </c>
      <c r="G43" s="7">
        <f t="shared" si="16"/>
        <v>82.562590655999998</v>
      </c>
      <c r="H43" s="7">
        <f t="shared" si="16"/>
        <v>84.52002162239998</v>
      </c>
      <c r="I43" s="7">
        <f t="shared" si="16"/>
        <v>87.538803407999993</v>
      </c>
      <c r="J43" s="7">
        <f t="shared" si="16"/>
        <v>95.135910912</v>
      </c>
      <c r="K43" s="7">
        <f t="shared" si="16"/>
        <v>99.749615616</v>
      </c>
      <c r="L43" s="7">
        <f t="shared" si="16"/>
        <v>105.89347238400001</v>
      </c>
    </row>
    <row r="44" spans="1:13" s="17" customFormat="1" ht="53.25" customHeight="1" x14ac:dyDescent="0.25">
      <c r="A44" s="5" t="s">
        <v>38</v>
      </c>
      <c r="B44" s="21" t="s">
        <v>61</v>
      </c>
      <c r="C44" s="7" t="s">
        <v>12</v>
      </c>
      <c r="D44" s="7">
        <f>D43-C43</f>
        <v>12.886247102400006</v>
      </c>
      <c r="E44" s="7">
        <f>E43-D43</f>
        <v>0.69039956160000315</v>
      </c>
      <c r="F44" s="7">
        <f>F43-D43</f>
        <v>-1.5838954992000112</v>
      </c>
      <c r="G44" s="7">
        <f>G43-D43</f>
        <v>-12.554565206400014</v>
      </c>
      <c r="H44" s="7">
        <f>H43-D43</f>
        <v>-10.597134240000031</v>
      </c>
      <c r="I44" s="7">
        <f>I43-D43</f>
        <v>-7.5783524544000187</v>
      </c>
      <c r="J44" s="7">
        <f>J43-D43</f>
        <v>1.8755049599988638E-2</v>
      </c>
      <c r="K44" s="7">
        <f>K43-D43</f>
        <v>4.6324597535999885</v>
      </c>
      <c r="L44" s="7">
        <f>L43-D43</f>
        <v>10.776316521599995</v>
      </c>
    </row>
    <row r="45" spans="1:13" s="17" customFormat="1" ht="72" customHeight="1" x14ac:dyDescent="0.25">
      <c r="A45" s="5" t="s">
        <v>39</v>
      </c>
      <c r="B45" s="21" t="s">
        <v>62</v>
      </c>
      <c r="C45" s="8" t="s">
        <v>12</v>
      </c>
      <c r="D45" s="8">
        <f>D46+D47+D48</f>
        <v>12.886247102400006</v>
      </c>
      <c r="E45" s="8">
        <f t="shared" ref="E45:L45" si="17">E46+E47+E48</f>
        <v>0.69039956160000315</v>
      </c>
      <c r="F45" s="8">
        <f t="shared" si="17"/>
        <v>-1.5838954992000112</v>
      </c>
      <c r="G45" s="8">
        <f t="shared" si="17"/>
        <v>-12.554565206400014</v>
      </c>
      <c r="H45" s="8">
        <f t="shared" si="17"/>
        <v>-10.597134240000031</v>
      </c>
      <c r="I45" s="8">
        <f t="shared" si="17"/>
        <v>-7.5783524544000187</v>
      </c>
      <c r="J45" s="8">
        <f t="shared" si="17"/>
        <v>1.8755049599988638E-2</v>
      </c>
      <c r="K45" s="8">
        <f t="shared" si="17"/>
        <v>4.6324597535999885</v>
      </c>
      <c r="L45" s="8">
        <f t="shared" si="17"/>
        <v>10.776316521599995</v>
      </c>
    </row>
    <row r="46" spans="1:13" s="17" customFormat="1" ht="41.25" customHeight="1" x14ac:dyDescent="0.25">
      <c r="A46" s="5" t="s">
        <v>40</v>
      </c>
      <c r="B46" s="21" t="s">
        <v>63</v>
      </c>
      <c r="C46" s="6" t="s">
        <v>3</v>
      </c>
      <c r="D46" s="7">
        <f>D43-C43</f>
        <v>12.886247102400006</v>
      </c>
      <c r="E46" s="7">
        <f>E43-D43</f>
        <v>0.69039956160000315</v>
      </c>
      <c r="F46" s="7">
        <f>F44</f>
        <v>-1.5838954992000112</v>
      </c>
      <c r="G46" s="7">
        <f t="shared" ref="G46:L46" si="18">G44</f>
        <v>-12.554565206400014</v>
      </c>
      <c r="H46" s="7">
        <f t="shared" si="18"/>
        <v>-10.597134240000031</v>
      </c>
      <c r="I46" s="7">
        <f t="shared" si="18"/>
        <v>-7.5783524544000187</v>
      </c>
      <c r="J46" s="7">
        <f t="shared" si="18"/>
        <v>1.8755049599988638E-2</v>
      </c>
      <c r="K46" s="7">
        <f t="shared" si="18"/>
        <v>4.6324597535999885</v>
      </c>
      <c r="L46" s="7">
        <f t="shared" si="18"/>
        <v>10.776316521599995</v>
      </c>
    </row>
    <row r="47" spans="1:13" s="17" customFormat="1" ht="27.75" customHeight="1" x14ac:dyDescent="0.25">
      <c r="A47" s="5" t="s">
        <v>41</v>
      </c>
      <c r="B47" s="26" t="s">
        <v>52</v>
      </c>
      <c r="C47" s="13" t="s">
        <v>12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</row>
    <row r="48" spans="1:13" s="17" customFormat="1" ht="27.75" customHeight="1" x14ac:dyDescent="0.25">
      <c r="A48" s="5" t="s">
        <v>42</v>
      </c>
      <c r="B48" s="26" t="s">
        <v>53</v>
      </c>
      <c r="C48" s="6" t="s">
        <v>3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</row>
    <row r="49" spans="1:13" s="17" customFormat="1" ht="42" customHeight="1" x14ac:dyDescent="0.25">
      <c r="A49" s="2" t="s">
        <v>43</v>
      </c>
      <c r="B49" s="26" t="s">
        <v>54</v>
      </c>
      <c r="C49" s="6" t="s">
        <v>3</v>
      </c>
      <c r="D49" s="7">
        <v>0</v>
      </c>
      <c r="E49" s="7">
        <f>E48-D48</f>
        <v>0</v>
      </c>
      <c r="F49" s="7">
        <v>0</v>
      </c>
      <c r="G49" s="7">
        <v>0</v>
      </c>
      <c r="H49" s="7">
        <f>H48-D48</f>
        <v>0</v>
      </c>
      <c r="I49" s="7">
        <v>0</v>
      </c>
      <c r="J49" s="7">
        <v>0</v>
      </c>
      <c r="K49" s="7">
        <v>0</v>
      </c>
      <c r="L49" s="7">
        <v>0</v>
      </c>
    </row>
    <row r="50" spans="1:13" s="17" customFormat="1" ht="36" customHeight="1" x14ac:dyDescent="0.25">
      <c r="A50" s="5" t="s">
        <v>44</v>
      </c>
      <c r="B50" s="9" t="s">
        <v>55</v>
      </c>
      <c r="C50" s="3" t="s">
        <v>3</v>
      </c>
      <c r="D50" s="7">
        <f>D49/D45*100</f>
        <v>0</v>
      </c>
      <c r="E50" s="7">
        <f>E49-D49</f>
        <v>0</v>
      </c>
      <c r="F50" s="7">
        <v>0</v>
      </c>
      <c r="G50" s="7">
        <v>0</v>
      </c>
      <c r="H50" s="7">
        <f>H49-D49</f>
        <v>0</v>
      </c>
      <c r="I50" s="7">
        <v>0</v>
      </c>
      <c r="J50" s="7">
        <v>0</v>
      </c>
      <c r="K50" s="7">
        <v>0</v>
      </c>
      <c r="L50" s="7">
        <v>0</v>
      </c>
    </row>
    <row r="51" spans="1:13" ht="27.75" customHeight="1" x14ac:dyDescent="0.3">
      <c r="A51" s="2">
        <v>29</v>
      </c>
      <c r="B51" s="9" t="s">
        <v>13</v>
      </c>
      <c r="C51" s="10">
        <v>94.18</v>
      </c>
      <c r="D51" s="10">
        <v>95.1</v>
      </c>
      <c r="E51" s="10">
        <v>98.71</v>
      </c>
      <c r="F51" s="10">
        <v>106.09</v>
      </c>
      <c r="G51" s="10">
        <v>124.73</v>
      </c>
      <c r="H51" s="10">
        <v>124.96</v>
      </c>
      <c r="I51" s="10">
        <v>129.04</v>
      </c>
      <c r="J51" s="10">
        <v>135.1</v>
      </c>
      <c r="K51" s="50">
        <v>141.59</v>
      </c>
      <c r="L51" s="64">
        <v>150.37</v>
      </c>
    </row>
    <row r="52" spans="1:13" ht="27.75" customHeight="1" x14ac:dyDescent="0.3">
      <c r="A52" s="2">
        <v>30</v>
      </c>
      <c r="B52" s="9" t="s">
        <v>14</v>
      </c>
      <c r="C52" s="10"/>
      <c r="D52" s="10"/>
      <c r="E52" s="10"/>
      <c r="F52" s="10"/>
      <c r="G52" s="10"/>
      <c r="H52" s="10"/>
      <c r="I52" s="10"/>
      <c r="J52" s="10"/>
      <c r="K52" s="50"/>
      <c r="L52" s="68"/>
    </row>
    <row r="53" spans="1:13" ht="27.75" customHeight="1" x14ac:dyDescent="0.3">
      <c r="A53" s="71" t="s">
        <v>19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</row>
    <row r="54" spans="1:13" ht="27.75" customHeight="1" x14ac:dyDescent="0.3">
      <c r="A54" s="88"/>
      <c r="B54" s="73" t="s">
        <v>0</v>
      </c>
      <c r="C54" s="73" t="s">
        <v>5</v>
      </c>
      <c r="D54" s="73" t="s">
        <v>6</v>
      </c>
      <c r="E54" s="73" t="s">
        <v>21</v>
      </c>
      <c r="F54" s="77" t="s">
        <v>64</v>
      </c>
      <c r="G54" s="77" t="s">
        <v>69</v>
      </c>
      <c r="H54" s="79" t="s">
        <v>74</v>
      </c>
      <c r="I54" s="35" t="s">
        <v>1</v>
      </c>
      <c r="J54" s="46" t="s">
        <v>77</v>
      </c>
      <c r="K54" s="47" t="s">
        <v>78</v>
      </c>
      <c r="L54" s="63" t="s">
        <v>79</v>
      </c>
    </row>
    <row r="55" spans="1:13" ht="27.75" customHeight="1" x14ac:dyDescent="0.3">
      <c r="A55" s="89"/>
      <c r="B55" s="74"/>
      <c r="C55" s="74"/>
      <c r="D55" s="74"/>
      <c r="E55" s="74"/>
      <c r="F55" s="78"/>
      <c r="G55" s="78"/>
      <c r="H55" s="79"/>
      <c r="I55" s="93" t="s">
        <v>70</v>
      </c>
      <c r="J55" s="94"/>
      <c r="K55" s="94"/>
      <c r="L55" s="95"/>
    </row>
    <row r="56" spans="1:13" ht="27.75" customHeight="1" x14ac:dyDescent="0.3">
      <c r="A56" s="5"/>
      <c r="B56" s="36" t="s">
        <v>15</v>
      </c>
      <c r="C56" s="20" t="s">
        <v>16</v>
      </c>
      <c r="D56" s="35">
        <v>89.7</v>
      </c>
      <c r="E56" s="35">
        <v>102.1</v>
      </c>
      <c r="F56" s="35">
        <v>98.4</v>
      </c>
      <c r="G56" s="35">
        <v>101.71</v>
      </c>
      <c r="H56" s="35">
        <v>99.9</v>
      </c>
      <c r="I56" s="35">
        <v>100.4</v>
      </c>
      <c r="J56" s="35">
        <v>100.4</v>
      </c>
      <c r="K56" s="35">
        <v>100.4</v>
      </c>
      <c r="L56" s="35">
        <v>100.4</v>
      </c>
    </row>
    <row r="57" spans="1:13" ht="27.75" customHeight="1" x14ac:dyDescent="0.3">
      <c r="A57" s="5">
        <v>1</v>
      </c>
      <c r="B57" s="36" t="s">
        <v>11</v>
      </c>
      <c r="C57" s="11" t="s">
        <v>3</v>
      </c>
      <c r="D57" s="39">
        <f t="shared" ref="D57:H57" si="19">D58/D59</f>
        <v>71.666666666666671</v>
      </c>
      <c r="E57" s="39">
        <f t="shared" si="19"/>
        <v>61.428571428571431</v>
      </c>
      <c r="F57" s="39">
        <f t="shared" si="19"/>
        <v>61.285714285714285</v>
      </c>
      <c r="G57" s="39">
        <f t="shared" si="19"/>
        <v>60.142857142857146</v>
      </c>
      <c r="H57" s="39">
        <f t="shared" si="19"/>
        <v>61.428571428571431</v>
      </c>
      <c r="I57" s="39">
        <f>I58/I59</f>
        <v>61.428571428571431</v>
      </c>
      <c r="J57" s="39">
        <f>J58/J59</f>
        <v>55.714285714285715</v>
      </c>
      <c r="K57" s="39">
        <f t="shared" ref="K57:L57" si="20">K58/K59</f>
        <v>55.714285714285715</v>
      </c>
      <c r="L57" s="39">
        <f t="shared" si="20"/>
        <v>55.714285714285715</v>
      </c>
    </row>
    <row r="58" spans="1:13" ht="27.75" customHeight="1" x14ac:dyDescent="0.3">
      <c r="A58" s="5" t="s">
        <v>27</v>
      </c>
      <c r="B58" s="21" t="s">
        <v>7</v>
      </c>
      <c r="C58" s="24" t="s">
        <v>3</v>
      </c>
      <c r="D58" s="32">
        <v>430</v>
      </c>
      <c r="E58" s="32">
        <v>430</v>
      </c>
      <c r="F58" s="32">
        <v>429</v>
      </c>
      <c r="G58" s="32">
        <v>421</v>
      </c>
      <c r="H58" s="32">
        <v>430</v>
      </c>
      <c r="I58" s="32">
        <v>430</v>
      </c>
      <c r="J58" s="25">
        <v>390</v>
      </c>
      <c r="K58" s="51">
        <v>390</v>
      </c>
      <c r="L58" s="67">
        <v>390</v>
      </c>
    </row>
    <row r="59" spans="1:13" ht="33" customHeight="1" x14ac:dyDescent="0.3">
      <c r="A59" s="5" t="s">
        <v>29</v>
      </c>
      <c r="B59" s="21" t="s">
        <v>45</v>
      </c>
      <c r="C59" s="11" t="s">
        <v>12</v>
      </c>
      <c r="D59" s="32">
        <v>6</v>
      </c>
      <c r="E59" s="32">
        <v>7</v>
      </c>
      <c r="F59" s="32">
        <v>7</v>
      </c>
      <c r="G59" s="32">
        <v>7</v>
      </c>
      <c r="H59" s="32">
        <v>7</v>
      </c>
      <c r="I59" s="32">
        <v>7</v>
      </c>
      <c r="J59" s="25">
        <v>7</v>
      </c>
      <c r="K59" s="51">
        <v>7</v>
      </c>
      <c r="L59" s="66">
        <v>7</v>
      </c>
    </row>
    <row r="60" spans="1:13" s="16" customFormat="1" ht="31.5" customHeight="1" x14ac:dyDescent="0.3">
      <c r="A60" s="5" t="s">
        <v>30</v>
      </c>
      <c r="B60" s="113" t="s">
        <v>46</v>
      </c>
      <c r="C60" s="33">
        <v>27490</v>
      </c>
      <c r="D60" s="33">
        <v>31549.3</v>
      </c>
      <c r="E60" s="33">
        <v>34278</v>
      </c>
      <c r="F60" s="33">
        <v>34244</v>
      </c>
      <c r="G60" s="33">
        <v>34673.199999999997</v>
      </c>
      <c r="H60" s="33">
        <v>35546.5</v>
      </c>
      <c r="I60" s="33">
        <v>35793</v>
      </c>
      <c r="J60" s="33">
        <v>38056.800000000003</v>
      </c>
      <c r="K60" s="55">
        <v>39902.400000000001</v>
      </c>
      <c r="L60" s="33">
        <v>42360.1</v>
      </c>
      <c r="M60" s="15"/>
    </row>
    <row r="61" spans="1:13" ht="27.75" customHeight="1" x14ac:dyDescent="0.3">
      <c r="A61" s="5" t="s">
        <v>31</v>
      </c>
      <c r="B61" s="21" t="s">
        <v>2</v>
      </c>
      <c r="C61" s="23" t="s">
        <v>16</v>
      </c>
      <c r="D61" s="23">
        <v>114.8</v>
      </c>
      <c r="E61" s="23">
        <v>108.6</v>
      </c>
      <c r="F61" s="23">
        <v>99.9</v>
      </c>
      <c r="G61" s="23">
        <v>101.3</v>
      </c>
      <c r="H61" s="23">
        <v>100</v>
      </c>
      <c r="I61" s="23">
        <v>101.6</v>
      </c>
      <c r="J61" s="69">
        <f>J60/I60*100</f>
        <v>106.32470036040567</v>
      </c>
      <c r="K61" s="69">
        <f>K60/J60*100</f>
        <v>104.84959323957872</v>
      </c>
      <c r="L61" s="69">
        <f>L60/K60*100</f>
        <v>106.15927863988131</v>
      </c>
    </row>
    <row r="62" spans="1:13" ht="33.75" customHeight="1" x14ac:dyDescent="0.3">
      <c r="A62" s="5" t="s">
        <v>56</v>
      </c>
      <c r="B62" s="21" t="s">
        <v>57</v>
      </c>
      <c r="C62" s="33">
        <v>25613</v>
      </c>
      <c r="D62" s="33">
        <v>26165.599999999999</v>
      </c>
      <c r="E62" s="33">
        <v>29379.3</v>
      </c>
      <c r="F62" s="33">
        <v>29915.200000000001</v>
      </c>
      <c r="G62" s="33">
        <v>29855</v>
      </c>
      <c r="H62" s="33">
        <v>32861.5</v>
      </c>
      <c r="I62" s="33">
        <v>35238</v>
      </c>
      <c r="J62" s="56">
        <v>38056.800000000003</v>
      </c>
      <c r="K62" s="57">
        <v>39902.400000000001</v>
      </c>
      <c r="L62" s="60">
        <v>42360.1</v>
      </c>
    </row>
    <row r="63" spans="1:13" ht="41.25" customHeight="1" x14ac:dyDescent="0.3">
      <c r="A63" s="5" t="s">
        <v>33</v>
      </c>
      <c r="B63" s="21" t="s">
        <v>35</v>
      </c>
      <c r="C63" s="23" t="s">
        <v>3</v>
      </c>
      <c r="D63" s="23">
        <v>102.2</v>
      </c>
      <c r="E63" s="23">
        <v>112.3</v>
      </c>
      <c r="F63" s="28">
        <f>F62/E62*100</f>
        <v>101.82407341223242</v>
      </c>
      <c r="G63" s="28">
        <f>G62/F62*100</f>
        <v>99.798764507675031</v>
      </c>
      <c r="H63" s="28">
        <f>H62/G62*100</f>
        <v>110.07033997655333</v>
      </c>
      <c r="I63" s="28">
        <f>I62/H62*100</f>
        <v>107.23186707849609</v>
      </c>
      <c r="J63" s="28">
        <f>J62/I62*100</f>
        <v>107.99931891707817</v>
      </c>
      <c r="K63" s="28">
        <f t="shared" ref="K63:L63" si="21">K62/J62*100</f>
        <v>104.84959323957872</v>
      </c>
      <c r="L63" s="28">
        <f t="shared" si="21"/>
        <v>106.15927863988131</v>
      </c>
    </row>
    <row r="64" spans="1:13" ht="57.75" customHeight="1" x14ac:dyDescent="0.3">
      <c r="A64" s="5" t="s">
        <v>58</v>
      </c>
      <c r="B64" s="21" t="s">
        <v>59</v>
      </c>
      <c r="C64" s="28">
        <f t="shared" ref="C64:G64" si="22">C62/C60*100</f>
        <v>93.172062568206627</v>
      </c>
      <c r="D64" s="28">
        <f t="shared" si="22"/>
        <v>82.935596035411237</v>
      </c>
      <c r="E64" s="28">
        <f t="shared" si="22"/>
        <v>85.708909504638541</v>
      </c>
      <c r="F64" s="30">
        <f t="shared" si="22"/>
        <v>87.358953393295181</v>
      </c>
      <c r="G64" s="30">
        <f t="shared" si="22"/>
        <v>86.103965021976634</v>
      </c>
      <c r="H64" s="30">
        <f>H62/H60*100</f>
        <v>92.446513721463432</v>
      </c>
      <c r="I64" s="30">
        <f>I62/I60*100</f>
        <v>98.44941748386556</v>
      </c>
      <c r="J64" s="30">
        <f t="shared" ref="J64:L64" si="23">J62/J60*100</f>
        <v>100</v>
      </c>
      <c r="K64" s="30">
        <f t="shared" si="23"/>
        <v>100</v>
      </c>
      <c r="L64" s="30">
        <f t="shared" si="23"/>
        <v>100</v>
      </c>
    </row>
    <row r="65" spans="1:12" ht="27.75" customHeight="1" x14ac:dyDescent="0.3">
      <c r="A65" s="5">
        <v>9</v>
      </c>
      <c r="B65" s="21" t="s">
        <v>8</v>
      </c>
      <c r="C65" s="34">
        <v>30.2</v>
      </c>
      <c r="D65" s="34">
        <v>30.2</v>
      </c>
      <c r="E65" s="34">
        <v>30.2</v>
      </c>
      <c r="F65" s="34">
        <v>30.2</v>
      </c>
      <c r="G65" s="34">
        <v>30.2</v>
      </c>
      <c r="H65" s="34">
        <v>30.2</v>
      </c>
      <c r="I65" s="34">
        <v>30.2</v>
      </c>
      <c r="J65" s="34">
        <v>30.2</v>
      </c>
      <c r="K65" s="34">
        <v>30.2</v>
      </c>
      <c r="L65" s="34">
        <v>30.2</v>
      </c>
    </row>
    <row r="66" spans="1:12" ht="34.5" customHeight="1" x14ac:dyDescent="0.3">
      <c r="A66" s="5" t="s">
        <v>37</v>
      </c>
      <c r="B66" s="21" t="s">
        <v>60</v>
      </c>
      <c r="C66" s="7"/>
      <c r="D66" s="7">
        <f t="shared" ref="D66:L66" si="24">(D62*D59)*1.302*12/1000000</f>
        <v>2.4528680063999992</v>
      </c>
      <c r="E66" s="7">
        <f t="shared" si="24"/>
        <v>3.2131552823999998</v>
      </c>
      <c r="F66" s="7">
        <f t="shared" si="24"/>
        <v>3.2717655936000001</v>
      </c>
      <c r="G66" s="7">
        <f t="shared" si="24"/>
        <v>3.2651816400000007</v>
      </c>
      <c r="H66" s="7">
        <f t="shared" si="24"/>
        <v>3.5939965320000002</v>
      </c>
      <c r="I66" s="7">
        <f t="shared" si="24"/>
        <v>3.8539095839999997</v>
      </c>
      <c r="J66" s="7">
        <f t="shared" si="24"/>
        <v>4.1621961024000003</v>
      </c>
      <c r="K66" s="7">
        <f t="shared" si="24"/>
        <v>4.3640456831999996</v>
      </c>
      <c r="L66" s="7">
        <f t="shared" si="24"/>
        <v>4.6328394167999996</v>
      </c>
    </row>
    <row r="67" spans="1:12" s="17" customFormat="1" ht="51" customHeight="1" x14ac:dyDescent="0.25">
      <c r="A67" s="5" t="s">
        <v>38</v>
      </c>
      <c r="B67" s="21" t="s">
        <v>61</v>
      </c>
      <c r="C67" s="7" t="s">
        <v>12</v>
      </c>
      <c r="D67" s="7">
        <f>D66</f>
        <v>2.4528680063999992</v>
      </c>
      <c r="E67" s="7">
        <f>E66-D66</f>
        <v>0.76028727600000057</v>
      </c>
      <c r="F67" s="7">
        <f>F66-D66</f>
        <v>0.81889758720000083</v>
      </c>
      <c r="G67" s="7">
        <f>G66-D66</f>
        <v>0.81231363360000142</v>
      </c>
      <c r="H67" s="7">
        <f>H66-D66</f>
        <v>1.141128525600001</v>
      </c>
      <c r="I67" s="7">
        <f>I66-D66</f>
        <v>1.4010415776000005</v>
      </c>
      <c r="J67" s="7">
        <f>J66-D66</f>
        <v>1.709328096000001</v>
      </c>
      <c r="K67" s="7">
        <f>K66-D66</f>
        <v>1.9111776768000004</v>
      </c>
      <c r="L67" s="7">
        <f>L66-D66</f>
        <v>2.1799714104000003</v>
      </c>
    </row>
    <row r="68" spans="1:12" s="17" customFormat="1" ht="48" customHeight="1" x14ac:dyDescent="0.25">
      <c r="A68" s="5" t="s">
        <v>39</v>
      </c>
      <c r="B68" s="21" t="s">
        <v>62</v>
      </c>
      <c r="C68" s="8" t="s">
        <v>12</v>
      </c>
      <c r="D68" s="8">
        <f>D69+D70+D71</f>
        <v>2.4533011988248905</v>
      </c>
      <c r="E68" s="8">
        <f t="shared" ref="E68:L68" si="25">E69+E70+E71</f>
        <v>0.76026449431604903</v>
      </c>
      <c r="F68" s="8">
        <f t="shared" si="25"/>
        <v>0.81912264343984142</v>
      </c>
      <c r="G68" s="8">
        <f t="shared" si="25"/>
        <v>0.81253643113123897</v>
      </c>
      <c r="H68" s="8">
        <f t="shared" si="25"/>
        <v>1.14069533317511</v>
      </c>
      <c r="I68" s="8">
        <f t="shared" si="25"/>
        <v>1.4010415776000005</v>
      </c>
      <c r="J68" s="8">
        <f t="shared" si="25"/>
        <v>1.709328096000001</v>
      </c>
      <c r="K68" s="8">
        <f t="shared" si="25"/>
        <v>1.9111776768000004</v>
      </c>
      <c r="L68" s="8">
        <f t="shared" si="25"/>
        <v>2.1799714104000003</v>
      </c>
    </row>
    <row r="69" spans="1:12" s="17" customFormat="1" ht="37.5" customHeight="1" x14ac:dyDescent="0.25">
      <c r="A69" s="5" t="s">
        <v>40</v>
      </c>
      <c r="B69" s="21" t="s">
        <v>63</v>
      </c>
      <c r="C69" s="6" t="s">
        <v>3</v>
      </c>
      <c r="D69" s="7">
        <f>D67</f>
        <v>2.4528680063999992</v>
      </c>
      <c r="E69" s="7">
        <f t="shared" ref="E69:L69" si="26">E67</f>
        <v>0.76028727600000057</v>
      </c>
      <c r="F69" s="7">
        <f t="shared" si="26"/>
        <v>0.81889758720000083</v>
      </c>
      <c r="G69" s="7">
        <f t="shared" si="26"/>
        <v>0.81231363360000142</v>
      </c>
      <c r="H69" s="7">
        <f t="shared" si="26"/>
        <v>1.141128525600001</v>
      </c>
      <c r="I69" s="7">
        <f t="shared" si="26"/>
        <v>1.4010415776000005</v>
      </c>
      <c r="J69" s="7">
        <f t="shared" si="26"/>
        <v>1.709328096000001</v>
      </c>
      <c r="K69" s="7">
        <f t="shared" si="26"/>
        <v>1.9111776768000004</v>
      </c>
      <c r="L69" s="7">
        <f t="shared" si="26"/>
        <v>2.1799714104000003</v>
      </c>
    </row>
    <row r="70" spans="1:12" s="17" customFormat="1" ht="37.5" customHeight="1" x14ac:dyDescent="0.25">
      <c r="A70" s="5" t="s">
        <v>41</v>
      </c>
      <c r="B70" s="21" t="s">
        <v>52</v>
      </c>
      <c r="C70" s="8" t="s">
        <v>12</v>
      </c>
      <c r="D70" s="7">
        <f>D66*D59*D69*12/1000000</f>
        <v>4.3319242489109095E-4</v>
      </c>
      <c r="E70" s="7">
        <f>E66*E59*E69*12/1000000</f>
        <v>2.052053704697563E-4</v>
      </c>
      <c r="F70" s="7">
        <f t="shared" ref="F70:G70" si="27">F66*F59*F69*12/1000000</f>
        <v>2.2505623984057354E-4</v>
      </c>
      <c r="G70" s="7">
        <f t="shared" si="27"/>
        <v>2.2279753123760263E-4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</row>
    <row r="71" spans="1:12" s="17" customFormat="1" ht="51.75" customHeight="1" x14ac:dyDescent="0.25">
      <c r="A71" s="5" t="s">
        <v>42</v>
      </c>
      <c r="B71" s="26" t="s">
        <v>53</v>
      </c>
      <c r="C71" s="6" t="s">
        <v>3</v>
      </c>
      <c r="D71" s="7">
        <v>0</v>
      </c>
      <c r="E71" s="7">
        <f>E70-D70</f>
        <v>-2.2798705442133465E-4</v>
      </c>
      <c r="F71" s="7">
        <v>0</v>
      </c>
      <c r="G71" s="7">
        <v>0</v>
      </c>
      <c r="H71" s="7">
        <f>H70-D70</f>
        <v>-4.3319242489109095E-4</v>
      </c>
      <c r="I71" s="7">
        <v>0</v>
      </c>
      <c r="J71" s="7">
        <v>0</v>
      </c>
      <c r="K71" s="7">
        <v>0</v>
      </c>
      <c r="L71" s="7">
        <v>0</v>
      </c>
    </row>
    <row r="72" spans="1:12" s="17" customFormat="1" ht="54.75" customHeight="1" x14ac:dyDescent="0.25">
      <c r="A72" s="2" t="s">
        <v>43</v>
      </c>
      <c r="B72" s="26" t="s">
        <v>54</v>
      </c>
      <c r="C72" s="6" t="s">
        <v>3</v>
      </c>
      <c r="D72" s="7">
        <v>0</v>
      </c>
      <c r="E72" s="7">
        <f>E71-D71</f>
        <v>-2.2798705442133465E-4</v>
      </c>
      <c r="F72" s="7">
        <v>0</v>
      </c>
      <c r="G72" s="7">
        <v>0</v>
      </c>
      <c r="H72" s="7">
        <f>H71-D71</f>
        <v>-4.3319242489109095E-4</v>
      </c>
      <c r="I72" s="7">
        <v>0</v>
      </c>
      <c r="J72" s="7">
        <v>0</v>
      </c>
      <c r="K72" s="7">
        <v>0</v>
      </c>
      <c r="L72" s="7">
        <v>0</v>
      </c>
    </row>
    <row r="73" spans="1:12" s="17" customFormat="1" ht="61.5" customHeight="1" x14ac:dyDescent="0.25">
      <c r="A73" s="5" t="s">
        <v>44</v>
      </c>
      <c r="B73" s="9" t="s">
        <v>55</v>
      </c>
      <c r="C73" s="3" t="s">
        <v>3</v>
      </c>
      <c r="D73" s="7">
        <f>D72/D68*100</f>
        <v>0</v>
      </c>
      <c r="E73" s="7">
        <f>E72-D72</f>
        <v>-2.2798705442133465E-4</v>
      </c>
      <c r="F73" s="7">
        <v>0</v>
      </c>
      <c r="G73" s="7">
        <v>0</v>
      </c>
      <c r="H73" s="7">
        <f>H72-D72</f>
        <v>-4.3319242489109095E-4</v>
      </c>
      <c r="I73" s="7">
        <v>0</v>
      </c>
      <c r="J73" s="7">
        <v>0</v>
      </c>
      <c r="K73" s="7">
        <v>0</v>
      </c>
      <c r="L73" s="7">
        <v>0</v>
      </c>
    </row>
    <row r="74" spans="1:12" ht="27.75" customHeight="1" x14ac:dyDescent="0.3">
      <c r="A74" s="2">
        <v>30</v>
      </c>
      <c r="B74" s="9" t="s">
        <v>14</v>
      </c>
      <c r="C74" s="14"/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</row>
    <row r="75" spans="1:12" ht="27.75" customHeight="1" x14ac:dyDescent="0.3">
      <c r="A75" s="52"/>
      <c r="B75" s="53"/>
      <c r="C75" s="54"/>
      <c r="D75" s="54"/>
      <c r="E75" s="54"/>
      <c r="F75" s="54"/>
      <c r="G75" s="54"/>
      <c r="H75" s="54"/>
      <c r="I75" s="54"/>
      <c r="J75" s="54"/>
      <c r="K75" s="54"/>
    </row>
    <row r="76" spans="1:12" ht="27.75" customHeight="1" x14ac:dyDescent="0.3">
      <c r="A76" s="70" t="s">
        <v>20</v>
      </c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2"/>
    </row>
    <row r="77" spans="1:12" ht="27.75" customHeight="1" x14ac:dyDescent="0.3">
      <c r="A77" s="85" t="s">
        <v>71</v>
      </c>
      <c r="B77" s="87" t="s">
        <v>0</v>
      </c>
      <c r="C77" s="87" t="s">
        <v>22</v>
      </c>
      <c r="D77" s="87" t="s">
        <v>23</v>
      </c>
      <c r="E77" s="87" t="s">
        <v>24</v>
      </c>
      <c r="F77" s="87" t="s">
        <v>65</v>
      </c>
      <c r="G77" s="87" t="s">
        <v>69</v>
      </c>
      <c r="H77" s="81" t="s">
        <v>74</v>
      </c>
      <c r="I77" s="35" t="s">
        <v>1</v>
      </c>
      <c r="J77" s="46" t="s">
        <v>77</v>
      </c>
      <c r="K77" s="47" t="s">
        <v>78</v>
      </c>
      <c r="L77" s="63" t="s">
        <v>79</v>
      </c>
    </row>
    <row r="78" spans="1:12" ht="27.75" customHeight="1" x14ac:dyDescent="0.3">
      <c r="A78" s="86"/>
      <c r="B78" s="81"/>
      <c r="C78" s="81"/>
      <c r="D78" s="81"/>
      <c r="E78" s="81"/>
      <c r="F78" s="81"/>
      <c r="G78" s="81"/>
      <c r="H78" s="80"/>
      <c r="I78" s="90" t="s">
        <v>70</v>
      </c>
      <c r="J78" s="91"/>
      <c r="K78" s="91"/>
      <c r="L78" s="92"/>
    </row>
    <row r="79" spans="1:12" ht="31.5" customHeight="1" x14ac:dyDescent="0.3">
      <c r="A79" s="11"/>
      <c r="B79" s="21" t="s">
        <v>11</v>
      </c>
      <c r="C79" s="22" t="s">
        <v>16</v>
      </c>
      <c r="D79" s="30">
        <v>89.7</v>
      </c>
      <c r="E79" s="30">
        <v>102.1</v>
      </c>
      <c r="F79" s="30">
        <v>98.4</v>
      </c>
      <c r="G79" s="30">
        <v>101.71</v>
      </c>
      <c r="H79" s="30">
        <v>99.9</v>
      </c>
      <c r="I79" s="30">
        <v>100.4</v>
      </c>
      <c r="J79" s="30">
        <v>100.4</v>
      </c>
      <c r="K79" s="30">
        <v>100.4</v>
      </c>
      <c r="L79" s="30">
        <v>100.4</v>
      </c>
    </row>
    <row r="80" spans="1:12" ht="33" customHeight="1" x14ac:dyDescent="0.3">
      <c r="A80" s="5" t="s">
        <v>25</v>
      </c>
      <c r="B80" s="21" t="s">
        <v>26</v>
      </c>
      <c r="C80" s="11" t="s">
        <v>3</v>
      </c>
      <c r="D80" s="30">
        <f>D81/D82</f>
        <v>19.523809523809526</v>
      </c>
      <c r="E80" s="30">
        <f>E81/E82</f>
        <v>24.761904761904763</v>
      </c>
      <c r="F80" s="30">
        <f t="shared" ref="F80:L80" si="28">F81/F82</f>
        <v>25.523809523809526</v>
      </c>
      <c r="G80" s="30">
        <f t="shared" si="28"/>
        <v>26.727272727272727</v>
      </c>
      <c r="H80" s="30">
        <f t="shared" si="28"/>
        <v>25.727272727272727</v>
      </c>
      <c r="I80" s="30">
        <f t="shared" si="28"/>
        <v>25.227272727272727</v>
      </c>
      <c r="J80" s="30">
        <f t="shared" si="28"/>
        <v>25.666666666666668</v>
      </c>
      <c r="K80" s="30">
        <f t="shared" si="28"/>
        <v>26.523809523809526</v>
      </c>
      <c r="L80" s="30">
        <f t="shared" si="28"/>
        <v>26.523809523809526</v>
      </c>
    </row>
    <row r="81" spans="1:12" ht="30.75" customHeight="1" x14ac:dyDescent="0.3">
      <c r="A81" s="5" t="s">
        <v>27</v>
      </c>
      <c r="B81" s="21" t="s">
        <v>28</v>
      </c>
      <c r="C81" s="24" t="s">
        <v>3</v>
      </c>
      <c r="D81" s="25">
        <v>410</v>
      </c>
      <c r="E81" s="25">
        <v>520</v>
      </c>
      <c r="F81" s="25">
        <v>536</v>
      </c>
      <c r="G81" s="25">
        <v>588</v>
      </c>
      <c r="H81" s="25">
        <v>566</v>
      </c>
      <c r="I81" s="25">
        <v>555</v>
      </c>
      <c r="J81" s="11">
        <v>539</v>
      </c>
      <c r="K81" s="11">
        <v>557</v>
      </c>
      <c r="L81" s="66">
        <v>557</v>
      </c>
    </row>
    <row r="82" spans="1:12" ht="27.75" customHeight="1" x14ac:dyDescent="0.3">
      <c r="A82" s="5" t="s">
        <v>29</v>
      </c>
      <c r="B82" s="26" t="s">
        <v>45</v>
      </c>
      <c r="C82" s="12">
        <v>21</v>
      </c>
      <c r="D82" s="25">
        <v>21</v>
      </c>
      <c r="E82" s="25">
        <v>21</v>
      </c>
      <c r="F82" s="25">
        <v>21</v>
      </c>
      <c r="G82" s="25">
        <v>22</v>
      </c>
      <c r="H82" s="25">
        <v>22</v>
      </c>
      <c r="I82" s="25">
        <v>22</v>
      </c>
      <c r="J82" s="11">
        <v>21</v>
      </c>
      <c r="K82" s="11">
        <v>21</v>
      </c>
      <c r="L82" s="66">
        <v>21</v>
      </c>
    </row>
    <row r="83" spans="1:12" ht="31.5" customHeight="1" x14ac:dyDescent="0.3">
      <c r="A83" s="5" t="s">
        <v>30</v>
      </c>
      <c r="B83" s="26" t="s">
        <v>46</v>
      </c>
      <c r="C83" s="27">
        <v>27490</v>
      </c>
      <c r="D83" s="27">
        <v>31549.3</v>
      </c>
      <c r="E83" s="27">
        <v>34278</v>
      </c>
      <c r="F83" s="27">
        <v>34244</v>
      </c>
      <c r="G83" s="27">
        <v>34673.199999999997</v>
      </c>
      <c r="H83" s="27">
        <v>34673.199999999997</v>
      </c>
      <c r="I83" s="27">
        <v>35793</v>
      </c>
      <c r="J83" s="33">
        <v>38056.800000000003</v>
      </c>
      <c r="K83" s="55">
        <v>39902.400000000001</v>
      </c>
      <c r="L83" s="33">
        <v>42360.1</v>
      </c>
    </row>
    <row r="84" spans="1:12" ht="27.75" customHeight="1" x14ac:dyDescent="0.3">
      <c r="A84" s="5" t="s">
        <v>31</v>
      </c>
      <c r="B84" s="26" t="s">
        <v>2</v>
      </c>
      <c r="C84" s="18" t="s">
        <v>16</v>
      </c>
      <c r="D84" s="18">
        <v>114.8</v>
      </c>
      <c r="E84" s="18">
        <v>108.6</v>
      </c>
      <c r="F84" s="18">
        <v>99.9</v>
      </c>
      <c r="G84" s="18">
        <v>101.3</v>
      </c>
      <c r="H84" s="18">
        <v>100</v>
      </c>
      <c r="I84" s="18">
        <v>100</v>
      </c>
      <c r="J84" s="69">
        <f>J83/I83*100</f>
        <v>106.32470036040567</v>
      </c>
      <c r="K84" s="69">
        <f>K83/J83*100</f>
        <v>104.84959323957872</v>
      </c>
      <c r="L84" s="69">
        <f>L83/K83*100</f>
        <v>106.15927863988131</v>
      </c>
    </row>
    <row r="85" spans="1:12" ht="36.75" customHeight="1" x14ac:dyDescent="0.3">
      <c r="A85" s="5" t="s">
        <v>32</v>
      </c>
      <c r="B85" s="26" t="s">
        <v>47</v>
      </c>
      <c r="C85" s="28">
        <v>25613</v>
      </c>
      <c r="D85" s="18">
        <v>26165.599999999999</v>
      </c>
      <c r="E85" s="18">
        <v>29379.3</v>
      </c>
      <c r="F85" s="18">
        <v>29915.200000000001</v>
      </c>
      <c r="G85" s="18">
        <v>29855</v>
      </c>
      <c r="H85" s="44">
        <v>32861.5</v>
      </c>
      <c r="I85" s="18">
        <v>35238</v>
      </c>
      <c r="J85" s="56">
        <v>38056.800000000003</v>
      </c>
      <c r="K85" s="57">
        <v>39902.400000000001</v>
      </c>
      <c r="L85" s="60">
        <v>42360.1</v>
      </c>
    </row>
    <row r="86" spans="1:12" ht="36.75" customHeight="1" x14ac:dyDescent="0.3">
      <c r="A86" s="5" t="s">
        <v>33</v>
      </c>
      <c r="B86" s="26" t="s">
        <v>35</v>
      </c>
      <c r="C86" s="18" t="s">
        <v>3</v>
      </c>
      <c r="D86" s="18">
        <v>102.2</v>
      </c>
      <c r="E86" s="18">
        <v>112.3</v>
      </c>
      <c r="F86" s="29">
        <f>F85/E85*100</f>
        <v>101.82407341223242</v>
      </c>
      <c r="G86" s="29">
        <f>G85/F85*100</f>
        <v>99.798764507675031</v>
      </c>
      <c r="H86" s="29">
        <f>H85/G85*100</f>
        <v>110.07033997655333</v>
      </c>
      <c r="I86" s="29">
        <f>I85/H85*100</f>
        <v>107.23186707849609</v>
      </c>
      <c r="J86" s="29">
        <f t="shared" ref="J86:L86" si="29">J85/I85*100</f>
        <v>107.99931891707817</v>
      </c>
      <c r="K86" s="29">
        <f t="shared" si="29"/>
        <v>104.84959323957872</v>
      </c>
      <c r="L86" s="29">
        <f t="shared" si="29"/>
        <v>106.15927863988131</v>
      </c>
    </row>
    <row r="87" spans="1:12" ht="56.25" customHeight="1" x14ac:dyDescent="0.3">
      <c r="A87" s="5" t="s">
        <v>34</v>
      </c>
      <c r="B87" s="21" t="s">
        <v>48</v>
      </c>
      <c r="C87" s="30">
        <v>93.2</v>
      </c>
      <c r="D87" s="27">
        <v>82.9</v>
      </c>
      <c r="E87" s="27">
        <v>85.7</v>
      </c>
      <c r="F87" s="27">
        <f>F85/F83*100</f>
        <v>87.358953393295181</v>
      </c>
      <c r="G87" s="27">
        <f>G85/G83*100</f>
        <v>86.103965021976634</v>
      </c>
      <c r="H87" s="27">
        <f>H85/H83*100</f>
        <v>94.774927032982262</v>
      </c>
      <c r="I87" s="27">
        <f>I85/I83*100</f>
        <v>98.44941748386556</v>
      </c>
      <c r="J87" s="111">
        <f t="shared" ref="J87:L87" si="30">J85/J83*100</f>
        <v>100</v>
      </c>
      <c r="K87" s="111">
        <f t="shared" si="30"/>
        <v>100</v>
      </c>
      <c r="L87" s="111">
        <f t="shared" si="30"/>
        <v>100</v>
      </c>
    </row>
    <row r="88" spans="1:12" ht="27.75" customHeight="1" x14ac:dyDescent="0.3">
      <c r="A88" s="5" t="s">
        <v>36</v>
      </c>
      <c r="B88" s="26" t="s">
        <v>8</v>
      </c>
      <c r="C88" s="31">
        <v>30.2</v>
      </c>
      <c r="D88" s="31">
        <v>30.2</v>
      </c>
      <c r="E88" s="31">
        <v>30.2</v>
      </c>
      <c r="F88" s="31">
        <v>30.2</v>
      </c>
      <c r="G88" s="31">
        <v>30.2</v>
      </c>
      <c r="H88" s="31">
        <v>30.2</v>
      </c>
      <c r="I88" s="31">
        <v>30.2</v>
      </c>
      <c r="J88" s="31">
        <v>30.2</v>
      </c>
      <c r="K88" s="31">
        <v>30.2</v>
      </c>
      <c r="L88" s="31">
        <v>30.2</v>
      </c>
    </row>
    <row r="89" spans="1:12" ht="27.75" customHeight="1" x14ac:dyDescent="0.3">
      <c r="A89" s="5" t="s">
        <v>37</v>
      </c>
      <c r="B89" s="26" t="s">
        <v>9</v>
      </c>
      <c r="C89" s="4">
        <v>8.4</v>
      </c>
      <c r="D89" s="4">
        <v>8.59</v>
      </c>
      <c r="E89" s="4">
        <v>9.64</v>
      </c>
      <c r="F89" s="4">
        <v>9.82</v>
      </c>
      <c r="G89" s="4">
        <v>10.26</v>
      </c>
      <c r="H89" s="4">
        <v>11.32</v>
      </c>
      <c r="I89" s="4">
        <v>12.11</v>
      </c>
      <c r="J89" s="11">
        <v>12.49</v>
      </c>
      <c r="K89" s="11">
        <v>13.09</v>
      </c>
      <c r="L89" s="66">
        <v>13.9</v>
      </c>
    </row>
    <row r="90" spans="1:12" ht="39.75" customHeight="1" x14ac:dyDescent="0.3">
      <c r="A90" s="5" t="s">
        <v>38</v>
      </c>
      <c r="B90" s="26" t="s">
        <v>49</v>
      </c>
      <c r="C90" s="4" t="s">
        <v>12</v>
      </c>
      <c r="D90" s="4">
        <v>0.18</v>
      </c>
      <c r="E90" s="4">
        <v>1.05</v>
      </c>
      <c r="F90" s="4">
        <v>1.23</v>
      </c>
      <c r="G90" s="4">
        <v>1.68</v>
      </c>
      <c r="H90" s="4">
        <v>2.74</v>
      </c>
      <c r="I90" s="4">
        <v>0.79</v>
      </c>
      <c r="J90" s="11">
        <v>0.38</v>
      </c>
      <c r="K90" s="112">
        <v>0.6</v>
      </c>
      <c r="L90" s="66">
        <v>0.81</v>
      </c>
    </row>
    <row r="91" spans="1:12" ht="51.75" customHeight="1" x14ac:dyDescent="0.3">
      <c r="A91" s="5" t="s">
        <v>39</v>
      </c>
      <c r="B91" s="21" t="s">
        <v>50</v>
      </c>
      <c r="C91" s="13" t="s">
        <v>12</v>
      </c>
      <c r="D91" s="13">
        <v>0.18</v>
      </c>
      <c r="E91" s="13">
        <v>1.05</v>
      </c>
      <c r="F91" s="13">
        <v>1.23</v>
      </c>
      <c r="G91" s="13">
        <v>1.68</v>
      </c>
      <c r="H91" s="13">
        <v>2.74</v>
      </c>
      <c r="I91" s="13">
        <v>0.79</v>
      </c>
      <c r="J91" s="11">
        <v>0.38</v>
      </c>
      <c r="K91" s="112">
        <v>0.6</v>
      </c>
      <c r="L91" s="66">
        <v>0.81</v>
      </c>
    </row>
    <row r="92" spans="1:12" ht="27.75" customHeight="1" x14ac:dyDescent="0.3">
      <c r="A92" s="5" t="s">
        <v>40</v>
      </c>
      <c r="B92" s="26" t="s">
        <v>51</v>
      </c>
      <c r="C92" s="3" t="s">
        <v>3</v>
      </c>
      <c r="D92" s="3">
        <v>0.18</v>
      </c>
      <c r="E92" s="3">
        <v>1.05</v>
      </c>
      <c r="F92" s="3">
        <v>1.23</v>
      </c>
      <c r="G92" s="13">
        <v>1.68</v>
      </c>
      <c r="H92" s="13">
        <v>2.74</v>
      </c>
      <c r="I92" s="3">
        <v>0.79</v>
      </c>
      <c r="J92" s="11">
        <v>0.38</v>
      </c>
      <c r="K92" s="112">
        <v>0.6</v>
      </c>
      <c r="L92" s="66">
        <v>0.81</v>
      </c>
    </row>
    <row r="93" spans="1:12" ht="36" customHeight="1" x14ac:dyDescent="0.3">
      <c r="A93" s="5" t="s">
        <v>41</v>
      </c>
      <c r="B93" s="26" t="s">
        <v>52</v>
      </c>
      <c r="C93" s="13" t="s">
        <v>12</v>
      </c>
      <c r="D93" s="4">
        <v>0</v>
      </c>
      <c r="E93" s="4">
        <f t="shared" ref="E93:G93" si="31">E89*E82*E92*12/1000000</f>
        <v>2.5507440000000002E-3</v>
      </c>
      <c r="F93" s="4">
        <f t="shared" si="31"/>
        <v>3.0438072E-3</v>
      </c>
      <c r="G93" s="4">
        <f t="shared" si="31"/>
        <v>4.5505151999999998E-3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</row>
    <row r="94" spans="1:12" ht="55.5" customHeight="1" x14ac:dyDescent="0.3">
      <c r="A94" s="5" t="s">
        <v>42</v>
      </c>
      <c r="B94" s="26" t="s">
        <v>53</v>
      </c>
      <c r="C94" s="6" t="s">
        <v>3</v>
      </c>
      <c r="D94" s="7">
        <v>0</v>
      </c>
      <c r="E94" s="7">
        <f>E93-D93</f>
        <v>2.5507440000000002E-3</v>
      </c>
      <c r="F94" s="7">
        <v>0</v>
      </c>
      <c r="G94" s="7">
        <v>0</v>
      </c>
      <c r="H94" s="7">
        <f>H93-D93</f>
        <v>0</v>
      </c>
      <c r="I94" s="7">
        <v>0</v>
      </c>
      <c r="J94" s="7">
        <v>0</v>
      </c>
      <c r="K94" s="7">
        <v>0</v>
      </c>
      <c r="L94" s="7">
        <v>0</v>
      </c>
    </row>
    <row r="95" spans="1:12" ht="47.25" customHeight="1" x14ac:dyDescent="0.3">
      <c r="A95" s="5" t="s">
        <v>43</v>
      </c>
      <c r="B95" s="26" t="s">
        <v>54</v>
      </c>
      <c r="C95" s="6" t="s">
        <v>3</v>
      </c>
      <c r="D95" s="7">
        <v>0</v>
      </c>
      <c r="E95" s="7">
        <f>E94-D94</f>
        <v>2.5507440000000002E-3</v>
      </c>
      <c r="F95" s="7">
        <v>0</v>
      </c>
      <c r="G95" s="7">
        <v>0</v>
      </c>
      <c r="H95" s="7">
        <f>H94-D94</f>
        <v>0</v>
      </c>
      <c r="I95" s="7">
        <v>0</v>
      </c>
      <c r="J95" s="7">
        <v>0</v>
      </c>
      <c r="K95" s="7">
        <v>0</v>
      </c>
      <c r="L95" s="7">
        <v>0</v>
      </c>
    </row>
    <row r="96" spans="1:12" ht="57.75" customHeight="1" x14ac:dyDescent="0.3">
      <c r="A96" s="5" t="s">
        <v>44</v>
      </c>
      <c r="B96" s="9" t="s">
        <v>55</v>
      </c>
      <c r="C96" s="3" t="s">
        <v>3</v>
      </c>
      <c r="D96" s="7">
        <v>0</v>
      </c>
      <c r="E96" s="7">
        <f>E95-D95</f>
        <v>2.5507440000000002E-3</v>
      </c>
      <c r="F96" s="7">
        <f>F95/F91*100</f>
        <v>0</v>
      </c>
      <c r="G96" s="7">
        <f t="shared" ref="G96:I96" si="32">G95/G91*100</f>
        <v>0</v>
      </c>
      <c r="H96" s="7">
        <f t="shared" si="32"/>
        <v>0</v>
      </c>
      <c r="I96" s="7">
        <f t="shared" si="32"/>
        <v>0</v>
      </c>
      <c r="J96" s="7">
        <f t="shared" ref="J96:L96" si="33">J95/J91*100</f>
        <v>0</v>
      </c>
      <c r="K96" s="7">
        <f t="shared" si="33"/>
        <v>0</v>
      </c>
      <c r="L96" s="7">
        <f t="shared" si="33"/>
        <v>0</v>
      </c>
    </row>
  </sheetData>
  <mergeCells count="44">
    <mergeCell ref="A30:L30"/>
    <mergeCell ref="A7:L7"/>
    <mergeCell ref="I9:L9"/>
    <mergeCell ref="H8:H9"/>
    <mergeCell ref="A6:K6"/>
    <mergeCell ref="C8:C9"/>
    <mergeCell ref="D8:D9"/>
    <mergeCell ref="E8:E9"/>
    <mergeCell ref="F8:F9"/>
    <mergeCell ref="G8:G9"/>
    <mergeCell ref="B8:B9"/>
    <mergeCell ref="A8:A9"/>
    <mergeCell ref="H77:H78"/>
    <mergeCell ref="H1:I1"/>
    <mergeCell ref="F3:I3"/>
    <mergeCell ref="A5:K5"/>
    <mergeCell ref="A77:A78"/>
    <mergeCell ref="B77:B78"/>
    <mergeCell ref="C77:C78"/>
    <mergeCell ref="D77:D78"/>
    <mergeCell ref="E77:E78"/>
    <mergeCell ref="F77:F78"/>
    <mergeCell ref="G77:G78"/>
    <mergeCell ref="G31:G32"/>
    <mergeCell ref="A54:A55"/>
    <mergeCell ref="I78:L78"/>
    <mergeCell ref="I55:L55"/>
    <mergeCell ref="I32:L32"/>
    <mergeCell ref="A76:L76"/>
    <mergeCell ref="A53:L53"/>
    <mergeCell ref="B54:B55"/>
    <mergeCell ref="C54:C55"/>
    <mergeCell ref="A31:A32"/>
    <mergeCell ref="D54:D55"/>
    <mergeCell ref="E54:E55"/>
    <mergeCell ref="F54:F55"/>
    <mergeCell ref="G54:G55"/>
    <mergeCell ref="H54:H55"/>
    <mergeCell ref="B31:B32"/>
    <mergeCell ref="C31:C32"/>
    <mergeCell ref="D31:D32"/>
    <mergeCell ref="E31:E32"/>
    <mergeCell ref="F31:F32"/>
    <mergeCell ref="H31:H32"/>
  </mergeCells>
  <phoneticPr fontId="6" type="noConversion"/>
  <pageMargins left="0.31496062992125984" right="0.31496062992125984" top="0.35433070866141736" bottom="0.35433070866141736" header="0" footer="0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2015-07-16T23:51:06Z</cp:lastPrinted>
  <dcterms:created xsi:type="dcterms:W3CDTF">2006-09-16T00:00:00Z</dcterms:created>
  <dcterms:modified xsi:type="dcterms:W3CDTF">2018-10-18T04:09:42Z</dcterms:modified>
</cp:coreProperties>
</file>